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laro\Documents\TESIS UNED\TESIS\CAPITULOS\"/>
    </mc:Choice>
  </mc:AlternateContent>
  <bookViews>
    <workbookView xWindow="0" yWindow="0" windowWidth="20400" windowHeight="7455" activeTab="3"/>
  </bookViews>
  <sheets>
    <sheet name="calculo Ec Inf" sheetId="1" r:id="rId1"/>
    <sheet name="calculos" sheetId="11" state="hidden" r:id="rId2"/>
    <sheet name="ANALISIS 1" sheetId="6" r:id="rId3"/>
    <sheet name="grafica" sheetId="1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1" l="1"/>
  <c r="I22" i="1" l="1"/>
  <c r="L22" i="1"/>
  <c r="M22" i="1"/>
  <c r="M37" i="6" l="1"/>
  <c r="L37" i="6"/>
  <c r="M36" i="6"/>
  <c r="L36" i="6"/>
  <c r="M35" i="6"/>
  <c r="L35" i="6"/>
  <c r="M34" i="6"/>
  <c r="L34" i="6"/>
  <c r="M33" i="6"/>
  <c r="L33" i="6"/>
  <c r="M32" i="6"/>
  <c r="L32" i="6"/>
  <c r="M31" i="6"/>
  <c r="L31" i="6"/>
  <c r="M30" i="6"/>
  <c r="L30" i="6"/>
  <c r="M29" i="6"/>
  <c r="L29" i="6"/>
  <c r="M28" i="6"/>
  <c r="L28" i="6"/>
  <c r="M27" i="6"/>
  <c r="L27" i="6"/>
  <c r="M26" i="6"/>
  <c r="L26" i="6"/>
  <c r="M25" i="6"/>
  <c r="L25" i="6"/>
  <c r="M24" i="6"/>
  <c r="L24" i="6"/>
  <c r="M23" i="6"/>
  <c r="L23" i="6"/>
  <c r="M22" i="6"/>
  <c r="L22" i="6"/>
  <c r="M21" i="6"/>
  <c r="L21" i="6"/>
  <c r="M20" i="6"/>
  <c r="L20" i="6"/>
  <c r="M19" i="6"/>
  <c r="L19" i="6"/>
  <c r="M18" i="6"/>
  <c r="L18" i="6"/>
  <c r="M17" i="6"/>
  <c r="L17" i="6"/>
  <c r="M16" i="6"/>
  <c r="L16" i="6"/>
  <c r="M15" i="6"/>
  <c r="L15" i="6"/>
  <c r="M14" i="6"/>
  <c r="L14" i="6"/>
  <c r="M13" i="6"/>
  <c r="L13" i="6"/>
  <c r="M12" i="6"/>
  <c r="L12" i="6"/>
  <c r="M11" i="6"/>
  <c r="L11" i="6"/>
  <c r="M10" i="6"/>
  <c r="L10" i="6"/>
  <c r="M9" i="6"/>
  <c r="L9" i="6"/>
  <c r="M8" i="6"/>
  <c r="L8" i="6"/>
  <c r="M7" i="6"/>
  <c r="L7" i="6"/>
  <c r="M6" i="6"/>
  <c r="L6" i="6"/>
  <c r="M5" i="6"/>
  <c r="L5" i="6"/>
  <c r="M4" i="6"/>
  <c r="L4" i="6"/>
  <c r="N2" i="6"/>
  <c r="M2" i="6"/>
  <c r="L2" i="6"/>
  <c r="L36" i="1" l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E40" i="12"/>
  <c r="D40" i="12"/>
  <c r="U5" i="11"/>
  <c r="H2" i="1"/>
  <c r="E2" i="1"/>
  <c r="R39" i="11"/>
  <c r="U39" i="11" s="1"/>
  <c r="R38" i="11"/>
  <c r="U38" i="11" s="1"/>
  <c r="R37" i="11"/>
  <c r="U37" i="11" s="1"/>
  <c r="R36" i="11"/>
  <c r="U36" i="11" s="1"/>
  <c r="R35" i="11"/>
  <c r="U35" i="11" s="1"/>
  <c r="R34" i="11"/>
  <c r="U34" i="11" s="1"/>
  <c r="R33" i="11"/>
  <c r="U33" i="11" s="1"/>
  <c r="R32" i="11"/>
  <c r="U32" i="11" s="1"/>
  <c r="R31" i="11"/>
  <c r="U31" i="11" s="1"/>
  <c r="R30" i="11"/>
  <c r="U30" i="11" s="1"/>
  <c r="R29" i="11"/>
  <c r="U29" i="11" s="1"/>
  <c r="R28" i="11"/>
  <c r="U28" i="11" s="1"/>
  <c r="R27" i="11"/>
  <c r="U27" i="11" s="1"/>
  <c r="R26" i="11"/>
  <c r="U26" i="11" s="1"/>
  <c r="R25" i="11"/>
  <c r="U25" i="11" s="1"/>
  <c r="R24" i="11"/>
  <c r="U24" i="11" s="1"/>
  <c r="R23" i="11"/>
  <c r="U23" i="11" s="1"/>
  <c r="R22" i="11"/>
  <c r="U22" i="11" s="1"/>
  <c r="R21" i="11"/>
  <c r="U21" i="11" s="1"/>
  <c r="R20" i="11"/>
  <c r="U20" i="11" s="1"/>
  <c r="R19" i="11"/>
  <c r="U19" i="11" s="1"/>
  <c r="R18" i="11"/>
  <c r="U18" i="11" s="1"/>
  <c r="R17" i="11"/>
  <c r="U17" i="11" s="1"/>
  <c r="R16" i="11"/>
  <c r="U16" i="11" s="1"/>
  <c r="R15" i="11"/>
  <c r="U15" i="11" s="1"/>
  <c r="R14" i="11"/>
  <c r="U14" i="11" s="1"/>
  <c r="R13" i="11"/>
  <c r="U13" i="11" s="1"/>
  <c r="R12" i="11"/>
  <c r="U12" i="11" s="1"/>
  <c r="R11" i="11"/>
  <c r="U11" i="11" s="1"/>
  <c r="R10" i="11"/>
  <c r="U10" i="11" s="1"/>
  <c r="R9" i="11"/>
  <c r="U9" i="11" s="1"/>
  <c r="R8" i="11"/>
  <c r="U8" i="11" s="1"/>
  <c r="R7" i="11"/>
  <c r="U7" i="11" s="1"/>
  <c r="R6" i="11"/>
  <c r="U6" i="11" s="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K39" i="11" l="1"/>
  <c r="N39" i="11" s="1"/>
  <c r="K38" i="11"/>
  <c r="N38" i="11" s="1"/>
  <c r="K37" i="11"/>
  <c r="N37" i="11" s="1"/>
  <c r="K36" i="11"/>
  <c r="N36" i="11" s="1"/>
  <c r="K35" i="11"/>
  <c r="N35" i="11" s="1"/>
  <c r="K34" i="11"/>
  <c r="N34" i="11" s="1"/>
  <c r="K33" i="11"/>
  <c r="N33" i="11" s="1"/>
  <c r="K32" i="11"/>
  <c r="N32" i="11" s="1"/>
  <c r="K31" i="11"/>
  <c r="N31" i="11" s="1"/>
  <c r="K30" i="11"/>
  <c r="N30" i="11" s="1"/>
  <c r="K29" i="11"/>
  <c r="N29" i="11" s="1"/>
  <c r="K28" i="11"/>
  <c r="N28" i="11" s="1"/>
  <c r="K27" i="11"/>
  <c r="N27" i="11" s="1"/>
  <c r="K26" i="11"/>
  <c r="N26" i="11" s="1"/>
  <c r="K25" i="11"/>
  <c r="N25" i="11" s="1"/>
  <c r="K24" i="11"/>
  <c r="N24" i="11" s="1"/>
  <c r="K23" i="11"/>
  <c r="N23" i="11" s="1"/>
  <c r="K22" i="11"/>
  <c r="N22" i="11" s="1"/>
  <c r="K21" i="11"/>
  <c r="N21" i="11" s="1"/>
  <c r="K20" i="11"/>
  <c r="N20" i="11" s="1"/>
  <c r="K19" i="11"/>
  <c r="N19" i="11" s="1"/>
  <c r="K18" i="11"/>
  <c r="N18" i="11" s="1"/>
  <c r="K17" i="11"/>
  <c r="N17" i="11" s="1"/>
  <c r="K16" i="11"/>
  <c r="N16" i="11" s="1"/>
  <c r="K15" i="11"/>
  <c r="N15" i="11" s="1"/>
  <c r="K14" i="11"/>
  <c r="N14" i="11" s="1"/>
  <c r="K13" i="11"/>
  <c r="N13" i="11" s="1"/>
  <c r="K12" i="11"/>
  <c r="N12" i="11" s="1"/>
  <c r="K11" i="11"/>
  <c r="N11" i="11" s="1"/>
  <c r="K10" i="11"/>
  <c r="N10" i="11" s="1"/>
  <c r="K9" i="11"/>
  <c r="N9" i="11" s="1"/>
  <c r="K8" i="11"/>
  <c r="N8" i="11" s="1"/>
  <c r="K7" i="11"/>
  <c r="N7" i="11" s="1"/>
  <c r="K6" i="11"/>
  <c r="N6" i="11" s="1"/>
  <c r="N5" i="11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4" i="12"/>
  <c r="F40" i="12" l="1"/>
  <c r="H7" i="1"/>
  <c r="H4" i="1"/>
  <c r="H3" i="1"/>
  <c r="H5" i="1"/>
  <c r="H6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F37" i="11"/>
  <c r="G37" i="11" s="1"/>
  <c r="E34" i="1" s="1"/>
  <c r="F5" i="11"/>
  <c r="B6" i="11"/>
  <c r="B7" i="11"/>
  <c r="C7" i="11" s="1"/>
  <c r="F7" i="11" s="1"/>
  <c r="G7" i="11" s="1"/>
  <c r="E4" i="1" s="1"/>
  <c r="B8" i="11"/>
  <c r="C8" i="11" s="1"/>
  <c r="F8" i="11" s="1"/>
  <c r="G8" i="11" s="1"/>
  <c r="E5" i="1" s="1"/>
  <c r="B9" i="11"/>
  <c r="C9" i="11" s="1"/>
  <c r="F9" i="11" s="1"/>
  <c r="G9" i="11" s="1"/>
  <c r="E6" i="1" s="1"/>
  <c r="B10" i="11"/>
  <c r="C10" i="11" s="1"/>
  <c r="F10" i="11" s="1"/>
  <c r="G10" i="11" s="1"/>
  <c r="E7" i="1" s="1"/>
  <c r="B11" i="11"/>
  <c r="C11" i="11" s="1"/>
  <c r="B12" i="11"/>
  <c r="C12" i="11" s="1"/>
  <c r="F12" i="11" s="1"/>
  <c r="G12" i="11" s="1"/>
  <c r="E9" i="1" s="1"/>
  <c r="B13" i="11"/>
  <c r="C13" i="11" s="1"/>
  <c r="F13" i="11" s="1"/>
  <c r="G13" i="11" s="1"/>
  <c r="E10" i="1" s="1"/>
  <c r="B14" i="11"/>
  <c r="C14" i="11" s="1"/>
  <c r="F14" i="11" s="1"/>
  <c r="G14" i="11" s="1"/>
  <c r="E11" i="1" s="1"/>
  <c r="B15" i="11"/>
  <c r="C15" i="11" s="1"/>
  <c r="F15" i="11" s="1"/>
  <c r="G15" i="11" s="1"/>
  <c r="E12" i="1" s="1"/>
  <c r="B16" i="11"/>
  <c r="C16" i="11" s="1"/>
  <c r="F16" i="11" s="1"/>
  <c r="G16" i="11" s="1"/>
  <c r="E13" i="1" s="1"/>
  <c r="B17" i="11"/>
  <c r="C17" i="11" s="1"/>
  <c r="F17" i="11" s="1"/>
  <c r="G17" i="11" s="1"/>
  <c r="E14" i="1" s="1"/>
  <c r="B18" i="11"/>
  <c r="C18" i="11" s="1"/>
  <c r="F18" i="11" s="1"/>
  <c r="G18" i="11" s="1"/>
  <c r="E15" i="1" s="1"/>
  <c r="B19" i="11"/>
  <c r="C19" i="11" s="1"/>
  <c r="F19" i="11" s="1"/>
  <c r="G19" i="11" s="1"/>
  <c r="E16" i="1" s="1"/>
  <c r="B20" i="11"/>
  <c r="C20" i="11" s="1"/>
  <c r="F20" i="11" s="1"/>
  <c r="G20" i="11" s="1"/>
  <c r="E17" i="1" s="1"/>
  <c r="B21" i="11"/>
  <c r="C21" i="11" s="1"/>
  <c r="F21" i="11" s="1"/>
  <c r="G21" i="11" s="1"/>
  <c r="E18" i="1" s="1"/>
  <c r="B22" i="11"/>
  <c r="C22" i="11" s="1"/>
  <c r="B23" i="11"/>
  <c r="C23" i="11" s="1"/>
  <c r="F23" i="11" s="1"/>
  <c r="G23" i="11" s="1"/>
  <c r="E20" i="1" s="1"/>
  <c r="B24" i="11"/>
  <c r="C24" i="11" s="1"/>
  <c r="F24" i="11" s="1"/>
  <c r="B25" i="11"/>
  <c r="C25" i="11" s="1"/>
  <c r="F25" i="11" s="1"/>
  <c r="G25" i="11" s="1"/>
  <c r="E22" i="1" s="1"/>
  <c r="B26" i="11"/>
  <c r="C26" i="11" s="1"/>
  <c r="B27" i="11"/>
  <c r="C27" i="11" s="1"/>
  <c r="B28" i="11"/>
  <c r="C28" i="11" s="1"/>
  <c r="F28" i="11" s="1"/>
  <c r="G28" i="11" s="1"/>
  <c r="E25" i="1" s="1"/>
  <c r="B29" i="11"/>
  <c r="C29" i="11" s="1"/>
  <c r="F29" i="11" s="1"/>
  <c r="G29" i="11" s="1"/>
  <c r="E26" i="1" s="1"/>
  <c r="B30" i="11"/>
  <c r="C30" i="11" s="1"/>
  <c r="F30" i="11" s="1"/>
  <c r="G30" i="11" s="1"/>
  <c r="E27" i="1" s="1"/>
  <c r="B31" i="11"/>
  <c r="C31" i="11" s="1"/>
  <c r="F31" i="11" s="1"/>
  <c r="G31" i="11" s="1"/>
  <c r="E28" i="1" s="1"/>
  <c r="B32" i="11"/>
  <c r="C32" i="11" s="1"/>
  <c r="F32" i="11" s="1"/>
  <c r="G32" i="11" s="1"/>
  <c r="E29" i="1" s="1"/>
  <c r="B33" i="11"/>
  <c r="C33" i="11" s="1"/>
  <c r="F33" i="11" s="1"/>
  <c r="G33" i="11" s="1"/>
  <c r="E30" i="1" s="1"/>
  <c r="B34" i="11"/>
  <c r="C34" i="11" s="1"/>
  <c r="F34" i="11" s="1"/>
  <c r="G34" i="11" s="1"/>
  <c r="E31" i="1" s="1"/>
  <c r="B35" i="11"/>
  <c r="C35" i="11" s="1"/>
  <c r="F35" i="11" s="1"/>
  <c r="G35" i="11" s="1"/>
  <c r="E32" i="1" s="1"/>
  <c r="B36" i="11"/>
  <c r="C36" i="11" s="1"/>
  <c r="F36" i="11" s="1"/>
  <c r="G36" i="11" s="1"/>
  <c r="E33" i="1" s="1"/>
  <c r="B37" i="11"/>
  <c r="C37" i="11" s="1"/>
  <c r="B38" i="11"/>
  <c r="C38" i="11" s="1"/>
  <c r="B39" i="11"/>
  <c r="C39" i="11" s="1"/>
  <c r="F39" i="11" s="1"/>
  <c r="G39" i="11" s="1"/>
  <c r="E36" i="1" s="1"/>
  <c r="G24" i="11" l="1"/>
  <c r="E21" i="1" s="1"/>
  <c r="D21" i="1" s="1"/>
  <c r="F26" i="11"/>
  <c r="F38" i="11"/>
  <c r="F27" i="11"/>
  <c r="F22" i="11"/>
  <c r="F11" i="11"/>
  <c r="C6" i="11"/>
  <c r="F6" i="11" s="1"/>
  <c r="D28" i="1"/>
  <c r="D9" i="1"/>
  <c r="D20" i="1"/>
  <c r="D27" i="1"/>
  <c r="D33" i="1"/>
  <c r="D17" i="1"/>
  <c r="D5" i="1"/>
  <c r="D29" i="1"/>
  <c r="D13" i="1"/>
  <c r="D25" i="1"/>
  <c r="D22" i="1"/>
  <c r="I10" i="1"/>
  <c r="D12" i="1"/>
  <c r="D7" i="1"/>
  <c r="J10" i="1" l="1"/>
  <c r="J11" i="6" s="1"/>
  <c r="M10" i="1"/>
  <c r="G6" i="11"/>
  <c r="E3" i="1" s="1"/>
  <c r="G22" i="11"/>
  <c r="E19" i="1" s="1"/>
  <c r="D19" i="1" s="1"/>
  <c r="G38" i="11"/>
  <c r="E35" i="1" s="1"/>
  <c r="D35" i="1" s="1"/>
  <c r="G11" i="11"/>
  <c r="E8" i="1" s="1"/>
  <c r="I8" i="1" s="1"/>
  <c r="G26" i="11"/>
  <c r="E23" i="1" s="1"/>
  <c r="D23" i="1" s="1"/>
  <c r="G27" i="11"/>
  <c r="E24" i="1" s="1"/>
  <c r="D24" i="1" s="1"/>
  <c r="D10" i="1"/>
  <c r="D26" i="1"/>
  <c r="D31" i="1"/>
  <c r="D32" i="1"/>
  <c r="D6" i="1"/>
  <c r="D14" i="1"/>
  <c r="D30" i="1"/>
  <c r="D11" i="1"/>
  <c r="D4" i="1"/>
  <c r="D36" i="1"/>
  <c r="D18" i="1"/>
  <c r="D34" i="1"/>
  <c r="D15" i="1"/>
  <c r="D16" i="1"/>
  <c r="J8" i="1" l="1"/>
  <c r="J9" i="6" s="1"/>
  <c r="M8" i="1"/>
  <c r="D3" i="1"/>
  <c r="I3" i="1"/>
  <c r="D8" i="1"/>
  <c r="J2" i="6"/>
  <c r="J3" i="1" l="1"/>
  <c r="M3" i="1"/>
  <c r="I4" i="1"/>
  <c r="M4" i="1" s="1"/>
  <c r="I12" i="1"/>
  <c r="I17" i="1"/>
  <c r="I20" i="1"/>
  <c r="I24" i="1"/>
  <c r="I28" i="1"/>
  <c r="I32" i="1"/>
  <c r="I9" i="1"/>
  <c r="I16" i="1"/>
  <c r="I25" i="1"/>
  <c r="I34" i="1"/>
  <c r="I35" i="1"/>
  <c r="I6" i="1"/>
  <c r="I11" i="1"/>
  <c r="I14" i="1"/>
  <c r="I19" i="1"/>
  <c r="I21" i="1"/>
  <c r="I27" i="1"/>
  <c r="I30" i="1"/>
  <c r="I36" i="1"/>
  <c r="I5" i="1"/>
  <c r="I13" i="1"/>
  <c r="I29" i="1"/>
  <c r="I7" i="1"/>
  <c r="I15" i="1"/>
  <c r="I18" i="1"/>
  <c r="I23" i="1"/>
  <c r="I26" i="1"/>
  <c r="I31" i="1"/>
  <c r="I33" i="1"/>
  <c r="J4" i="6" l="1"/>
  <c r="J15" i="1"/>
  <c r="J16" i="6" s="1"/>
  <c r="M15" i="1"/>
  <c r="J27" i="1"/>
  <c r="J28" i="6" s="1"/>
  <c r="M27" i="1"/>
  <c r="J25" i="1"/>
  <c r="J26" i="6" s="1"/>
  <c r="M25" i="1"/>
  <c r="J12" i="1"/>
  <c r="J13" i="6" s="1"/>
  <c r="M12" i="1"/>
  <c r="J26" i="1"/>
  <c r="J27" i="6" s="1"/>
  <c r="M26" i="1"/>
  <c r="J7" i="1"/>
  <c r="J8" i="6" s="1"/>
  <c r="M7" i="1"/>
  <c r="J5" i="1"/>
  <c r="J6" i="6" s="1"/>
  <c r="M5" i="1"/>
  <c r="J21" i="1"/>
  <c r="J22" i="6" s="1"/>
  <c r="M21" i="1"/>
  <c r="J6" i="1"/>
  <c r="J7" i="6" s="1"/>
  <c r="M6" i="1"/>
  <c r="J16" i="1"/>
  <c r="J17" i="6" s="1"/>
  <c r="M16" i="1"/>
  <c r="J24" i="1"/>
  <c r="J25" i="6" s="1"/>
  <c r="M24" i="1"/>
  <c r="J31" i="1"/>
  <c r="J32" i="6" s="1"/>
  <c r="M31" i="1"/>
  <c r="J11" i="1"/>
  <c r="J12" i="6" s="1"/>
  <c r="M11" i="1"/>
  <c r="J29" i="1"/>
  <c r="M29" i="1"/>
  <c r="J36" i="1"/>
  <c r="J37" i="6" s="1"/>
  <c r="M36" i="1"/>
  <c r="J19" i="1"/>
  <c r="M19" i="1"/>
  <c r="J35" i="1"/>
  <c r="J36" i="6" s="1"/>
  <c r="M35" i="1"/>
  <c r="J9" i="1"/>
  <c r="J10" i="6" s="1"/>
  <c r="M9" i="1"/>
  <c r="J20" i="1"/>
  <c r="J21" i="6" s="1"/>
  <c r="M20" i="1"/>
  <c r="J13" i="1"/>
  <c r="J14" i="6" s="1"/>
  <c r="M13" i="1"/>
  <c r="J28" i="1"/>
  <c r="J29" i="6" s="1"/>
  <c r="M28" i="1"/>
  <c r="J23" i="1"/>
  <c r="J24" i="6" s="1"/>
  <c r="M23" i="1"/>
  <c r="J33" i="1"/>
  <c r="J34" i="6" s="1"/>
  <c r="M33" i="1"/>
  <c r="J18" i="1"/>
  <c r="J19" i="6" s="1"/>
  <c r="M18" i="1"/>
  <c r="J22" i="1"/>
  <c r="J30" i="1"/>
  <c r="J31" i="6" s="1"/>
  <c r="M30" i="1"/>
  <c r="J14" i="1"/>
  <c r="J15" i="6" s="1"/>
  <c r="M14" i="1"/>
  <c r="J34" i="1"/>
  <c r="J35" i="6" s="1"/>
  <c r="M34" i="1"/>
  <c r="J32" i="1"/>
  <c r="J33" i="6" s="1"/>
  <c r="M32" i="1"/>
  <c r="J17" i="1"/>
  <c r="J18" i="6" s="1"/>
  <c r="M17" i="1"/>
  <c r="J4" i="1"/>
  <c r="J5" i="6" s="1"/>
  <c r="J30" i="6" l="1"/>
  <c r="I40" i="1"/>
  <c r="I42" i="1"/>
  <c r="J20" i="6"/>
  <c r="I41" i="1"/>
  <c r="J23" i="6"/>
  <c r="D2" i="1"/>
  <c r="I2" i="1"/>
  <c r="J2" i="1" l="1"/>
  <c r="J3" i="6" s="1"/>
  <c r="M2" i="1"/>
</calcChain>
</file>

<file path=xl/comments1.xml><?xml version="1.0" encoding="utf-8"?>
<comments xmlns="http://schemas.openxmlformats.org/spreadsheetml/2006/main">
  <authors>
    <author>PC</author>
  </authors>
  <commentList>
    <comment ref="F1" authorId="0" shapeId="0">
      <text>
        <r>
          <rPr>
            <b/>
            <sz val="9"/>
            <color rgb="FF000000"/>
            <rFont val="Tahoma"/>
            <family val="2"/>
          </rPr>
          <t>PC:</t>
        </r>
        <r>
          <rPr>
            <sz val="9"/>
            <color rgb="FF000000"/>
            <rFont val="Tahoma"/>
            <family val="2"/>
          </rPr>
          <t xml:space="preserve">
PIB CONSTANTE A PRECISO DEL 2007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PIB corriente</t>
        </r>
      </text>
    </comment>
  </commentList>
</comments>
</file>

<file path=xl/comments2.xml><?xml version="1.0" encoding="utf-8"?>
<comments xmlns="http://schemas.openxmlformats.org/spreadsheetml/2006/main">
  <authors>
    <author>PC</author>
  </authors>
  <commentList>
    <comment ref="E2" authorId="0" shapeId="0">
      <text>
        <r>
          <rPr>
            <b/>
            <sz val="9"/>
            <color rgb="FF000000"/>
            <rFont val="Tahoma"/>
            <family val="2"/>
          </rPr>
          <t>PC:</t>
        </r>
        <r>
          <rPr>
            <sz val="9"/>
            <color rgb="FF000000"/>
            <rFont val="Tahoma"/>
            <family val="2"/>
          </rPr>
          <t xml:space="preserve">
PIB CONSTANTE A PRECISO DEL 2007</t>
        </r>
      </text>
    </comment>
  </commentList>
</comments>
</file>

<file path=xl/sharedStrings.xml><?xml version="1.0" encoding="utf-8"?>
<sst xmlns="http://schemas.openxmlformats.org/spreadsheetml/2006/main" count="81" uniqueCount="67">
  <si>
    <t>AÑOS</t>
  </si>
  <si>
    <t>PIB</t>
  </si>
  <si>
    <t>EMC real</t>
  </si>
  <si>
    <t>Velocidad circulación  dinero</t>
  </si>
  <si>
    <t>Economía Informal</t>
  </si>
  <si>
    <t>% PIB 
(Ec-Inf)</t>
  </si>
  <si>
    <t xml:space="preserve">tasa de crecimiento PIB </t>
  </si>
  <si>
    <t>TC</t>
  </si>
  <si>
    <t>EMC</t>
  </si>
  <si>
    <t>TP</t>
  </si>
  <si>
    <t>PT</t>
  </si>
  <si>
    <t>OSWALDO HURTADO</t>
  </si>
  <si>
    <t>JAIME ROLDOS</t>
  </si>
  <si>
    <t>LEON FEBRES CORDERO</t>
  </si>
  <si>
    <t>RODRIGO BORJA</t>
  </si>
  <si>
    <t>SIXTO DURAN-BALLEN</t>
  </si>
  <si>
    <t>ABDALA BUCARAM</t>
  </si>
  <si>
    <t>FABIAN ALARCON</t>
  </si>
  <si>
    <t>JAMIL MAHUAD</t>
  </si>
  <si>
    <t>GUSTAVO NOBOA</t>
  </si>
  <si>
    <t>LUCIO GUTIERREZ</t>
  </si>
  <si>
    <t>RAFAEL CORREA</t>
  </si>
  <si>
    <t>PIB corriente</t>
  </si>
  <si>
    <t>DLEMC = 0.117158584588 + 0.291788939586*DLPIB + 0.1929740688*DLPT - 0.315437968611*DLTC - 0.381710957165*DLTP - 0.516110878759*RRES</t>
  </si>
  <si>
    <t>Victor Aguilar y Juan Sarmiento</t>
  </si>
  <si>
    <t xml:space="preserve">PIB tasa </t>
  </si>
  <si>
    <t>TASA PASIVA</t>
  </si>
  <si>
    <t>EMC est</t>
  </si>
  <si>
    <t>EMC 
observada</t>
  </si>
  <si>
    <t>EMC 
estimado</t>
  </si>
  <si>
    <t>Dinero 
legal</t>
  </si>
  <si>
    <t>Dinero 
Ilegal</t>
  </si>
  <si>
    <t xml:space="preserve">PIB 
</t>
  </si>
  <si>
    <t>DI (a)</t>
  </si>
  <si>
    <t>DI (b)</t>
  </si>
  <si>
    <t>DI (c)</t>
  </si>
  <si>
    <t>Antilog</t>
  </si>
  <si>
    <t>Logaritmo</t>
  </si>
  <si>
    <t>año</t>
  </si>
  <si>
    <t>Tasa pasiva</t>
  </si>
  <si>
    <t>Producto Interno Bruto</t>
  </si>
  <si>
    <t>Presión Tributaria</t>
  </si>
  <si>
    <t>Dinero Ilegal (a+b+c)</t>
  </si>
  <si>
    <t>CALCULOS DE LOS APORTES DE AL DINERO ILEGAL A PARTIR DE LAS VARIABLES INDEPENDIENTES DEL MODELO ESTIMADO</t>
  </si>
  <si>
    <t>ALFREDO PALACIO</t>
  </si>
  <si>
    <t>PERIODO PRESIDENCIAL</t>
  </si>
  <si>
    <t>CUADRO ANÁLISIS</t>
  </si>
  <si>
    <t>Promedio 1980-1996</t>
  </si>
  <si>
    <t>Variable</t>
  </si>
  <si>
    <t>A</t>
  </si>
  <si>
    <t>B</t>
  </si>
  <si>
    <t>C</t>
  </si>
  <si>
    <t>D</t>
  </si>
  <si>
    <t>E</t>
  </si>
  <si>
    <t xml:space="preserve">PIB
</t>
  </si>
  <si>
    <t>PIB NO REGISTRADO</t>
  </si>
  <si>
    <t>PIB OBSERVADO</t>
  </si>
  <si>
    <t>PIB TOTAL</t>
  </si>
  <si>
    <t>F</t>
  </si>
  <si>
    <t>G</t>
  </si>
  <si>
    <r>
      <rPr>
        <sz val="14"/>
        <rFont val="Calibri"/>
        <family val="2"/>
        <scheme val="minor"/>
      </rPr>
      <t>t</t>
    </r>
    <r>
      <rPr>
        <sz val="8"/>
        <rFont val="Calibri"/>
        <family val="2"/>
        <scheme val="minor"/>
      </rPr>
      <t>0</t>
    </r>
    <r>
      <rPr>
        <sz val="10"/>
        <rFont val="Calibri"/>
        <family val="2"/>
        <scheme val="minor"/>
      </rPr>
      <t xml:space="preserve">                                      </t>
    </r>
  </si>
  <si>
    <t>PIB 
observado</t>
  </si>
  <si>
    <t>PIB total</t>
  </si>
  <si>
    <t>Periodo de dolarización 2000-2014</t>
  </si>
  <si>
    <t>Periodo Presidencial Rafael Correa</t>
  </si>
  <si>
    <t>Periodo 1997-2000</t>
  </si>
  <si>
    <t>Periodo 1980-1996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</si>
</sst>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.0000\ _€_-;\-* #,##0.0000\ _€_-;_-* &quot;-&quot;??\ _€_-;_-@_-"/>
    <numFmt numFmtId="167" formatCode="_-* #,##0.00000\ _€_-;\-* #,##0.00000\ _€_-;_-* &quot;-&quot;??\ _€_-;_-@_-"/>
    <numFmt numFmtId="168" formatCode="0.0%"/>
    <numFmt numFmtId="169" formatCode="_-* #,##0.0\ _€_-;\-* #,##0.0\ _€_-;_-* &quot;-&quot;??\ _€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sz val="8"/>
      <name val="Calibri"/>
      <family val="2"/>
      <scheme val="minor"/>
    </font>
    <font>
      <sz val="1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rgb="FF000000"/>
      </patternFill>
    </fill>
  </fills>
  <borders count="1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</cellStyleXfs>
  <cellXfs count="10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165" fontId="4" fillId="3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5" fontId="8" fillId="2" borderId="0" xfId="1" applyNumberFormat="1" applyFont="1" applyFill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164" fontId="8" fillId="2" borderId="1" xfId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164" fontId="8" fillId="3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165" fontId="8" fillId="3" borderId="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/>
    <xf numFmtId="165" fontId="8" fillId="2" borderId="1" xfId="1" applyNumberFormat="1" applyFont="1" applyFill="1" applyBorder="1" applyAlignment="1">
      <alignment horizontal="center" vertical="center"/>
    </xf>
    <xf numFmtId="164" fontId="8" fillId="2" borderId="0" xfId="1" applyFont="1" applyFill="1"/>
    <xf numFmtId="0" fontId="8" fillId="2" borderId="0" xfId="0" applyFont="1" applyFill="1"/>
    <xf numFmtId="166" fontId="8" fillId="2" borderId="0" xfId="1" applyNumberFormat="1" applyFont="1" applyFill="1" applyAlignment="1">
      <alignment horizontal="center" vertical="center"/>
    </xf>
    <xf numFmtId="165" fontId="8" fillId="2" borderId="0" xfId="1" applyNumberFormat="1" applyFont="1" applyFill="1"/>
    <xf numFmtId="167" fontId="8" fillId="2" borderId="0" xfId="0" applyNumberFormat="1" applyFont="1" applyFill="1"/>
    <xf numFmtId="165" fontId="2" fillId="4" borderId="1" xfId="1" applyNumberFormat="1" applyFont="1" applyFill="1" applyBorder="1" applyAlignment="1">
      <alignment horizontal="center" vertical="center"/>
    </xf>
    <xf numFmtId="9" fontId="8" fillId="2" borderId="0" xfId="2" applyFont="1" applyFill="1"/>
    <xf numFmtId="165" fontId="2" fillId="2" borderId="1" xfId="1" applyNumberFormat="1" applyFont="1" applyFill="1" applyBorder="1" applyAlignment="1">
      <alignment horizontal="center" vertical="center" wrapText="1"/>
    </xf>
    <xf numFmtId="165" fontId="4" fillId="3" borderId="1" xfId="1" applyNumberFormat="1" applyFont="1" applyFill="1" applyBorder="1"/>
    <xf numFmtId="164" fontId="10" fillId="2" borderId="1" xfId="1" applyFont="1" applyFill="1" applyBorder="1" applyAlignment="1">
      <alignment horizontal="center" vertical="center" wrapText="1"/>
    </xf>
    <xf numFmtId="169" fontId="10" fillId="2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165" fontId="3" fillId="2" borderId="1" xfId="0" applyNumberFormat="1" applyFont="1" applyFill="1" applyBorder="1"/>
    <xf numFmtId="164" fontId="3" fillId="2" borderId="1" xfId="1" applyFont="1" applyFill="1" applyBorder="1"/>
    <xf numFmtId="169" fontId="3" fillId="2" borderId="1" xfId="1" applyNumberFormat="1" applyFont="1" applyFill="1" applyBorder="1"/>
    <xf numFmtId="164" fontId="3" fillId="2" borderId="0" xfId="1" applyFont="1" applyFill="1"/>
    <xf numFmtId="169" fontId="3" fillId="2" borderId="0" xfId="1" applyNumberFormat="1" applyFont="1" applyFill="1"/>
    <xf numFmtId="0" fontId="8" fillId="2" borderId="1" xfId="0" applyFont="1" applyFill="1" applyBorder="1" applyAlignment="1">
      <alignment horizontal="center" vertical="center"/>
    </xf>
    <xf numFmtId="164" fontId="2" fillId="2" borderId="1" xfId="1" applyFont="1" applyFill="1" applyBorder="1" applyAlignment="1">
      <alignment horizontal="center" vertical="center" wrapText="1"/>
    </xf>
    <xf numFmtId="164" fontId="8" fillId="2" borderId="1" xfId="1" applyFont="1" applyFill="1" applyBorder="1"/>
    <xf numFmtId="0" fontId="9" fillId="2" borderId="0" xfId="0" applyFont="1" applyFill="1"/>
    <xf numFmtId="0" fontId="12" fillId="2" borderId="0" xfId="0" applyFont="1" applyFill="1"/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9" fillId="2" borderId="1" xfId="0" applyFont="1" applyFill="1" applyBorder="1"/>
    <xf numFmtId="164" fontId="9" fillId="2" borderId="1" xfId="1" applyFont="1" applyFill="1" applyBorder="1"/>
    <xf numFmtId="165" fontId="9" fillId="2" borderId="1" xfId="0" applyNumberFormat="1" applyFont="1" applyFill="1" applyBorder="1"/>
    <xf numFmtId="165" fontId="13" fillId="6" borderId="1" xfId="0" applyNumberFormat="1" applyFont="1" applyFill="1" applyBorder="1"/>
    <xf numFmtId="9" fontId="8" fillId="2" borderId="1" xfId="2" applyFont="1" applyFill="1" applyBorder="1" applyAlignment="1">
      <alignment horizontal="center" vertical="center"/>
    </xf>
    <xf numFmtId="164" fontId="8" fillId="2" borderId="1" xfId="1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165" fontId="8" fillId="4" borderId="1" xfId="1" applyNumberFormat="1" applyFont="1" applyFill="1" applyBorder="1" applyAlignment="1">
      <alignment horizontal="center" vertical="center"/>
    </xf>
    <xf numFmtId="164" fontId="8" fillId="4" borderId="1" xfId="1" applyFont="1" applyFill="1" applyBorder="1" applyAlignment="1">
      <alignment horizontal="center" vertical="center"/>
    </xf>
    <xf numFmtId="9" fontId="8" fillId="4" borderId="1" xfId="2" applyFont="1" applyFill="1" applyBorder="1" applyAlignment="1">
      <alignment horizontal="center" vertical="center" wrapText="1"/>
    </xf>
    <xf numFmtId="9" fontId="9" fillId="2" borderId="0" xfId="2" applyFont="1" applyFill="1"/>
    <xf numFmtId="164" fontId="9" fillId="2" borderId="0" xfId="1" applyFont="1" applyFill="1"/>
    <xf numFmtId="2" fontId="9" fillId="2" borderId="0" xfId="0" applyNumberFormat="1" applyFont="1" applyFill="1"/>
    <xf numFmtId="9" fontId="9" fillId="2" borderId="6" xfId="2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9" fontId="12" fillId="2" borderId="6" xfId="2" applyFont="1" applyFill="1" applyBorder="1" applyAlignment="1">
      <alignment horizontal="center"/>
    </xf>
    <xf numFmtId="164" fontId="9" fillId="2" borderId="6" xfId="2" applyNumberFormat="1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164" fontId="9" fillId="2" borderId="7" xfId="0" applyNumberFormat="1" applyFont="1" applyFill="1" applyBorder="1" applyAlignment="1">
      <alignment horizontal="center"/>
    </xf>
    <xf numFmtId="0" fontId="9" fillId="2" borderId="11" xfId="0" applyFont="1" applyFill="1" applyBorder="1"/>
    <xf numFmtId="0" fontId="8" fillId="2" borderId="7" xfId="0" applyFont="1" applyFill="1" applyBorder="1"/>
    <xf numFmtId="9" fontId="8" fillId="2" borderId="0" xfId="2" applyFont="1" applyFill="1" applyBorder="1"/>
    <xf numFmtId="0" fontId="8" fillId="2" borderId="0" xfId="0" applyFont="1" applyFill="1" applyBorder="1"/>
    <xf numFmtId="0" fontId="8" fillId="2" borderId="9" xfId="0" applyFont="1" applyFill="1" applyBorder="1"/>
    <xf numFmtId="9" fontId="8" fillId="2" borderId="9" xfId="2" applyFont="1" applyFill="1" applyBorder="1"/>
    <xf numFmtId="0" fontId="8" fillId="2" borderId="0" xfId="0" applyFont="1" applyFill="1" applyAlignment="1">
      <alignment horizontal="right"/>
    </xf>
    <xf numFmtId="0" fontId="8" fillId="2" borderId="10" xfId="0" applyFont="1" applyFill="1" applyBorder="1"/>
    <xf numFmtId="9" fontId="8" fillId="2" borderId="8" xfId="2" applyFont="1" applyFill="1" applyBorder="1"/>
    <xf numFmtId="0" fontId="8" fillId="2" borderId="11" xfId="0" applyFont="1" applyFill="1" applyBorder="1"/>
    <xf numFmtId="0" fontId="8" fillId="2" borderId="8" xfId="0" applyFont="1" applyFill="1" applyBorder="1"/>
    <xf numFmtId="0" fontId="8" fillId="2" borderId="9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horizontal="right" vertical="center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vertical="center"/>
    </xf>
    <xf numFmtId="9" fontId="8" fillId="2" borderId="9" xfId="2" applyFont="1" applyFill="1" applyBorder="1" applyAlignment="1">
      <alignment vertical="top"/>
    </xf>
    <xf numFmtId="165" fontId="3" fillId="2" borderId="0" xfId="0" applyNumberFormat="1" applyFont="1" applyFill="1"/>
    <xf numFmtId="164" fontId="3" fillId="2" borderId="0" xfId="0" applyNumberFormat="1" applyFont="1" applyFill="1"/>
    <xf numFmtId="165" fontId="10" fillId="2" borderId="0" xfId="0" applyNumberFormat="1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8" fontId="3" fillId="2" borderId="0" xfId="1" applyNumberFormat="1" applyFont="1" applyFill="1"/>
    <xf numFmtId="164" fontId="8" fillId="2" borderId="0" xfId="1" applyFont="1" applyFill="1" applyAlignment="1">
      <alignment horizontal="left"/>
    </xf>
    <xf numFmtId="0" fontId="3" fillId="5" borderId="1" xfId="0" applyFont="1" applyFill="1" applyBorder="1" applyAlignment="1">
      <alignment horizontal="center"/>
    </xf>
    <xf numFmtId="165" fontId="4" fillId="7" borderId="1" xfId="1" applyNumberFormat="1" applyFont="1" applyFill="1" applyBorder="1"/>
    <xf numFmtId="165" fontId="3" fillId="5" borderId="1" xfId="0" applyNumberFormat="1" applyFont="1" applyFill="1" applyBorder="1"/>
    <xf numFmtId="164" fontId="3" fillId="5" borderId="1" xfId="1" applyFont="1" applyFill="1" applyBorder="1"/>
    <xf numFmtId="164" fontId="8" fillId="5" borderId="1" xfId="1" applyFont="1" applyFill="1" applyBorder="1"/>
    <xf numFmtId="165" fontId="4" fillId="7" borderId="1" xfId="1" applyNumberFormat="1" applyFont="1" applyFill="1" applyBorder="1" applyAlignment="1">
      <alignment horizontal="center" vertical="center"/>
    </xf>
    <xf numFmtId="169" fontId="3" fillId="5" borderId="1" xfId="1" applyNumberFormat="1" applyFont="1" applyFill="1" applyBorder="1"/>
    <xf numFmtId="9" fontId="10" fillId="2" borderId="1" xfId="2" applyNumberFormat="1" applyFont="1" applyFill="1" applyBorder="1" applyAlignment="1">
      <alignment horizontal="center" vertical="center" wrapText="1"/>
    </xf>
    <xf numFmtId="9" fontId="3" fillId="2" borderId="1" xfId="2" applyNumberFormat="1" applyFont="1" applyFill="1" applyBorder="1" applyAlignment="1">
      <alignment horizontal="center"/>
    </xf>
    <xf numFmtId="9" fontId="3" fillId="5" borderId="1" xfId="2" applyNumberFormat="1" applyFont="1" applyFill="1" applyBorder="1" applyAlignment="1">
      <alignment horizontal="center"/>
    </xf>
    <xf numFmtId="9" fontId="3" fillId="2" borderId="0" xfId="2" applyNumberFormat="1" applyFont="1" applyFill="1" applyAlignment="1">
      <alignment horizontal="center"/>
    </xf>
    <xf numFmtId="9" fontId="8" fillId="2" borderId="0" xfId="0" applyNumberFormat="1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/>
    </xf>
    <xf numFmtId="164" fontId="8" fillId="2" borderId="2" xfId="1" applyFont="1" applyFill="1" applyBorder="1" applyAlignment="1">
      <alignment horizontal="center" vertical="center" wrapText="1"/>
    </xf>
    <xf numFmtId="164" fontId="8" fillId="2" borderId="3" xfId="1" applyFont="1" applyFill="1" applyBorder="1" applyAlignment="1">
      <alignment horizontal="center" vertical="center" wrapText="1"/>
    </xf>
    <xf numFmtId="164" fontId="8" fillId="2" borderId="4" xfId="1" applyFont="1" applyFill="1" applyBorder="1" applyAlignment="1">
      <alignment horizontal="center" vertical="center" wrapText="1"/>
    </xf>
  </cellXfs>
  <cellStyles count="5">
    <cellStyle name="ANCLAS,REZONES Y SUS PARTES,DE FUNDICION,DE HIERRO O DE ACERO" xfId="4"/>
    <cellStyle name="Millares" xfId="1" builtinId="3"/>
    <cellStyle name="Normal" xfId="0" builtinId="0"/>
    <cellStyle name="Normal 2 2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600"/>
              <a:t>Economía Informal</a:t>
            </a:r>
          </a:p>
        </c:rich>
      </c:tx>
      <c:layout>
        <c:manualLayout>
          <c:xMode val="edge"/>
          <c:yMode val="edge"/>
          <c:x val="0.50621522309711287"/>
          <c:y val="0.425925925925925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0.25445669291338585"/>
          <c:y val="0.15168999708369788"/>
          <c:w val="0.68666797900262466"/>
          <c:h val="0.77197506561679785"/>
        </c:manualLayout>
      </c:layout>
      <c:lineChart>
        <c:grouping val="standard"/>
        <c:varyColors val="0"/>
        <c:ser>
          <c:idx val="0"/>
          <c:order val="0"/>
          <c:tx>
            <c:strRef>
              <c:f>'calculo Ec Inf'!$L$1</c:f>
              <c:strCache>
                <c:ptCount val="1"/>
                <c:pt idx="0">
                  <c:v>PIB 
observado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val>
            <c:numRef>
              <c:f>'calculo Ec Inf'!$L$2:$L$36</c:f>
              <c:numCache>
                <c:formatCode>_-* #,##0\ _€_-;\-* #,##0\ _€_-;_-* "-"??\ _€_-;_-@_-</c:formatCode>
                <c:ptCount val="15"/>
                <c:pt idx="0">
                  <c:v>37726.410000000003</c:v>
                </c:pt>
                <c:pt idx="1">
                  <c:v>39241.362999999998</c:v>
                </c:pt>
                <c:pt idx="2">
                  <c:v>40848.993999999999</c:v>
                </c:pt>
                <c:pt idx="3">
                  <c:v>41961.262000000002</c:v>
                </c:pt>
                <c:pt idx="4">
                  <c:v>45406.71</c:v>
                </c:pt>
                <c:pt idx="5">
                  <c:v>47809.319000000003</c:v>
                </c:pt>
                <c:pt idx="6">
                  <c:v>49914.614999999998</c:v>
                </c:pt>
                <c:pt idx="7">
                  <c:v>51007.777000000002</c:v>
                </c:pt>
                <c:pt idx="8">
                  <c:v>56296.267432321576</c:v>
                </c:pt>
                <c:pt idx="9">
                  <c:v>54191.602841976433</c:v>
                </c:pt>
                <c:pt idx="10">
                  <c:v>57885.169122828367</c:v>
                </c:pt>
                <c:pt idx="11">
                  <c:v>61672.130646575431</c:v>
                </c:pt>
                <c:pt idx="12">
                  <c:v>64734.583255882477</c:v>
                </c:pt>
                <c:pt idx="13">
                  <c:v>67208.692565693607</c:v>
                </c:pt>
                <c:pt idx="14">
                  <c:v>67939.462434926376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'calculo Ec Inf'!$M$1</c:f>
              <c:strCache>
                <c:ptCount val="1"/>
                <c:pt idx="0">
                  <c:v>PIB total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val>
            <c:numRef>
              <c:f>'calculo Ec Inf'!$M$2:$M$36</c:f>
              <c:numCache>
                <c:formatCode>_-* #,##0.00\ _€_-;\-* #,##0.00\ _€_-;_-* "-"??\ _€_-;_-@_-</c:formatCode>
                <c:ptCount val="15"/>
                <c:pt idx="0">
                  <c:v>52697.718418869801</c:v>
                </c:pt>
                <c:pt idx="1">
                  <c:v>53604.693038367099</c:v>
                </c:pt>
                <c:pt idx="2">
                  <c:v>54506.636727439625</c:v>
                </c:pt>
                <c:pt idx="3">
                  <c:v>55027.771640195351</c:v>
                </c:pt>
                <c:pt idx="4">
                  <c:v>62539.410039344162</c:v>
                </c:pt>
                <c:pt idx="5">
                  <c:v>64987.00467004384</c:v>
                </c:pt>
                <c:pt idx="6">
                  <c:v>67952.629303714493</c:v>
                </c:pt>
                <c:pt idx="7">
                  <c:v>68840.449949724483</c:v>
                </c:pt>
                <c:pt idx="8">
                  <c:v>77429.506253425701</c:v>
                </c:pt>
                <c:pt idx="9">
                  <c:v>72932.319419942069</c:v>
                </c:pt>
                <c:pt idx="10">
                  <c:v>81627.228011646046</c:v>
                </c:pt>
                <c:pt idx="11">
                  <c:v>86239.488029092536</c:v>
                </c:pt>
                <c:pt idx="12">
                  <c:v>90839.291370680759</c:v>
                </c:pt>
                <c:pt idx="13">
                  <c:v>93293.486838758428</c:v>
                </c:pt>
                <c:pt idx="14">
                  <c:v>88331.593767015816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1182160"/>
        <c:axId val="1011169104"/>
      </c:lineChart>
      <c:catAx>
        <c:axId val="10111821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011169104"/>
        <c:crosses val="autoZero"/>
        <c:auto val="1"/>
        <c:lblAlgn val="ctr"/>
        <c:lblOffset val="100"/>
        <c:noMultiLvlLbl val="0"/>
      </c:catAx>
      <c:valAx>
        <c:axId val="1011169104"/>
        <c:scaling>
          <c:orientation val="minMax"/>
        </c:scaling>
        <c:delete val="0"/>
        <c:axPos val="l"/>
        <c:numFmt formatCode="_-* #,##0\ _€_-;\-* #,##0\ _€_-;_-* &quot;-&quot;??\ _€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011182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zero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'ANALISIS 1'!$M$3</c:f>
              <c:strCache>
                <c:ptCount val="1"/>
                <c:pt idx="0">
                  <c:v>tasa de crecimiento PIB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'ANALISIS 1'!$L$4:$L$37</c:f>
              <c:numCache>
                <c:formatCode>General</c:formatCode>
                <c:ptCount val="3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</c:numCache>
            </c:numRef>
          </c:xVal>
          <c:yVal>
            <c:numRef>
              <c:f>'ANALISIS 1'!$M$4:$M$37</c:f>
              <c:numCache>
                <c:formatCode>General</c:formatCode>
                <c:ptCount val="34"/>
                <c:pt idx="0">
                  <c:v>5.612864119590327</c:v>
                </c:pt>
                <c:pt idx="1">
                  <c:v>0.61484535364787973</c:v>
                </c:pt>
                <c:pt idx="2">
                  <c:v>-0.33686877098632806</c:v>
                </c:pt>
                <c:pt idx="3">
                  <c:v>2.625273268288737</c:v>
                </c:pt>
                <c:pt idx="4">
                  <c:v>3.9350014115187264</c:v>
                </c:pt>
                <c:pt idx="5">
                  <c:v>3.4647825158386212</c:v>
                </c:pt>
                <c:pt idx="6">
                  <c:v>-0.25909870835040749</c:v>
                </c:pt>
                <c:pt idx="7">
                  <c:v>5.8904672900015953</c:v>
                </c:pt>
                <c:pt idx="8">
                  <c:v>1.0057779461983216</c:v>
                </c:pt>
                <c:pt idx="9">
                  <c:v>3.6799140527841843</c:v>
                </c:pt>
                <c:pt idx="10">
                  <c:v>4.2913423980209586</c:v>
                </c:pt>
                <c:pt idx="11">
                  <c:v>2.1143106751279959</c:v>
                </c:pt>
                <c:pt idx="12">
                  <c:v>1.9732180787518416</c:v>
                </c:pt>
                <c:pt idx="13">
                  <c:v>4.2582504682124664</c:v>
                </c:pt>
                <c:pt idx="14">
                  <c:v>2.2525487742371553</c:v>
                </c:pt>
                <c:pt idx="15">
                  <c:v>1.7317475144795367</c:v>
                </c:pt>
                <c:pt idx="16">
                  <c:v>4.3278647643223138</c:v>
                </c:pt>
                <c:pt idx="17">
                  <c:v>3.2665294037466595</c:v>
                </c:pt>
                <c:pt idx="18">
                  <c:v>-4.7393857908558772</c:v>
                </c:pt>
                <c:pt idx="19">
                  <c:v>1.0918015643575956</c:v>
                </c:pt>
                <c:pt idx="20">
                  <c:v>4.0156298995849227</c:v>
                </c:pt>
                <c:pt idx="21">
                  <c:v>4.096776658853571</c:v>
                </c:pt>
                <c:pt idx="22">
                  <c:v>2.7228773369547383</c:v>
                </c:pt>
                <c:pt idx="23">
                  <c:v>8.2110209173403774</c:v>
                </c:pt>
                <c:pt idx="24">
                  <c:v>5.2913082669940223</c:v>
                </c:pt>
                <c:pt idx="25">
                  <c:v>4.4035264338318569</c:v>
                </c:pt>
                <c:pt idx="26">
                  <c:v>2.1900639722454116</c:v>
                </c:pt>
                <c:pt idx="27">
                  <c:v>6.3571305999083023</c:v>
                </c:pt>
                <c:pt idx="28">
                  <c:v>0.56649159210009259</c:v>
                </c:pt>
                <c:pt idx="29">
                  <c:v>3.5252986689402661</c:v>
                </c:pt>
                <c:pt idx="30">
                  <c:v>7.8681409191099618</c:v>
                </c:pt>
                <c:pt idx="31">
                  <c:v>5.6419620667119972</c:v>
                </c:pt>
                <c:pt idx="32">
                  <c:v>4.5535755306204777</c:v>
                </c:pt>
                <c:pt idx="33">
                  <c:v>3.674982139732478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'ANALISIS 1'!$N$3</c:f>
              <c:strCache>
                <c:ptCount val="1"/>
                <c:pt idx="0">
                  <c:v>% PIB 
(Ec-Inf)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'ANALISIS 1'!$L$4:$L$37</c:f>
              <c:numCache>
                <c:formatCode>General</c:formatCode>
                <c:ptCount val="3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</c:numCache>
            </c:numRef>
          </c:xVal>
          <c:yVal>
            <c:numRef>
              <c:f>'ANALISIS 1'!$N$4:$N$37</c:f>
              <c:numCache>
                <c:formatCode>General</c:formatCode>
                <c:ptCount val="34"/>
                <c:pt idx="0">
                  <c:v>39.302612235375932</c:v>
                </c:pt>
                <c:pt idx="1">
                  <c:v>35.690427178956021</c:v>
                </c:pt>
                <c:pt idx="2">
                  <c:v>30.06555990684982</c:v>
                </c:pt>
                <c:pt idx="3">
                  <c:v>32.370827847441909</c:v>
                </c:pt>
                <c:pt idx="4">
                  <c:v>45.606197052608124</c:v>
                </c:pt>
                <c:pt idx="5">
                  <c:v>47.487414566238385</c:v>
                </c:pt>
                <c:pt idx="6">
                  <c:v>30.53928797870476</c:v>
                </c:pt>
                <c:pt idx="7">
                  <c:v>31.491726443347446</c:v>
                </c:pt>
                <c:pt idx="8">
                  <c:v>34.87512687128195</c:v>
                </c:pt>
                <c:pt idx="9">
                  <c:v>27.659777332535374</c:v>
                </c:pt>
                <c:pt idx="10">
                  <c:v>27.174535163297726</c:v>
                </c:pt>
                <c:pt idx="11">
                  <c:v>33.918881563341735</c:v>
                </c:pt>
                <c:pt idx="12">
                  <c:v>45.671900451312808</c:v>
                </c:pt>
                <c:pt idx="13">
                  <c:v>39.433432306345686</c:v>
                </c:pt>
                <c:pt idx="14">
                  <c:v>39.198243740971492</c:v>
                </c:pt>
                <c:pt idx="15">
                  <c:v>39.915075077210361</c:v>
                </c:pt>
                <c:pt idx="16">
                  <c:v>45.182426594213872</c:v>
                </c:pt>
                <c:pt idx="17">
                  <c:v>40.622865524961789</c:v>
                </c:pt>
                <c:pt idx="18">
                  <c:v>34.750658483125875</c:v>
                </c:pt>
                <c:pt idx="19">
                  <c:v>39.683893640740799</c:v>
                </c:pt>
                <c:pt idx="20">
                  <c:v>36.602525856115392</c:v>
                </c:pt>
                <c:pt idx="21">
                  <c:v>33.434465307614737</c:v>
                </c:pt>
                <c:pt idx="22">
                  <c:v>31.139458198839076</c:v>
                </c:pt>
                <c:pt idx="23">
                  <c:v>37.731648118403996</c:v>
                </c:pt>
                <c:pt idx="24">
                  <c:v>35.929576135656383</c:v>
                </c:pt>
                <c:pt idx="25">
                  <c:v>36.13774102778212</c:v>
                </c:pt>
                <c:pt idx="26">
                  <c:v>34.960694228498681</c:v>
                </c:pt>
                <c:pt idx="27">
                  <c:v>37.539325047633319</c:v>
                </c:pt>
                <c:pt idx="28">
                  <c:v>34.582325665129069</c:v>
                </c:pt>
                <c:pt idx="29">
                  <c:v>41.01578910210776</c:v>
                </c:pt>
                <c:pt idx="30">
                  <c:v>39.835428296300144</c:v>
                </c:pt>
                <c:pt idx="31">
                  <c:v>40.325752946630935</c:v>
                </c:pt>
                <c:pt idx="32">
                  <c:v>38.811637717201627</c:v>
                </c:pt>
                <c:pt idx="33">
                  <c:v>30.015149665956503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174544"/>
        <c:axId val="1011179440"/>
      </c:scatterChart>
      <c:valAx>
        <c:axId val="1011174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011179440"/>
        <c:crosses val="autoZero"/>
        <c:crossBetween val="midCat"/>
      </c:valAx>
      <c:valAx>
        <c:axId val="101117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011174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4959755030621189E-2"/>
          <c:y val="0.86611621463983668"/>
          <c:w val="0.79174693788276451"/>
          <c:h val="0.106106007582385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38100</xdr:colOff>
      <xdr:row>0</xdr:row>
      <xdr:rowOff>80962</xdr:rowOff>
    </xdr:from>
    <xdr:to>
      <xdr:col>20</xdr:col>
      <xdr:colOff>38100</xdr:colOff>
      <xdr:row>35</xdr:row>
      <xdr:rowOff>71437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339588</xdr:colOff>
      <xdr:row>2</xdr:row>
      <xdr:rowOff>115127</xdr:rowOff>
    </xdr:from>
    <xdr:to>
      <xdr:col>20</xdr:col>
      <xdr:colOff>488675</xdr:colOff>
      <xdr:row>17</xdr:row>
      <xdr:rowOff>67088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48</xdr:row>
      <xdr:rowOff>123825</xdr:rowOff>
    </xdr:from>
    <xdr:to>
      <xdr:col>6</xdr:col>
      <xdr:colOff>0</xdr:colOff>
      <xdr:row>51</xdr:row>
      <xdr:rowOff>171450</xdr:rowOff>
    </xdr:to>
    <xdr:cxnSp macro="">
      <xdr:nvCxnSpPr>
        <xdr:cNvPr id="3" name="Conector recto 2"/>
        <xdr:cNvCxnSpPr/>
      </xdr:nvCxnSpPr>
      <xdr:spPr>
        <a:xfrm flipV="1">
          <a:off x="1524000" y="2409825"/>
          <a:ext cx="3848100" cy="61912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752475</xdr:colOff>
      <xdr:row>43</xdr:row>
      <xdr:rowOff>19050</xdr:rowOff>
    </xdr:from>
    <xdr:to>
      <xdr:col>6</xdr:col>
      <xdr:colOff>0</xdr:colOff>
      <xdr:row>51</xdr:row>
      <xdr:rowOff>171450</xdr:rowOff>
    </xdr:to>
    <xdr:cxnSp macro="">
      <xdr:nvCxnSpPr>
        <xdr:cNvPr id="5" name="Conector recto 4"/>
        <xdr:cNvCxnSpPr/>
      </xdr:nvCxnSpPr>
      <xdr:spPr>
        <a:xfrm flipV="1">
          <a:off x="1514475" y="1352550"/>
          <a:ext cx="3857625" cy="167640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44</xdr:row>
      <xdr:rowOff>76201</xdr:rowOff>
    </xdr:from>
    <xdr:to>
      <xdr:col>6</xdr:col>
      <xdr:colOff>0</xdr:colOff>
      <xdr:row>49</xdr:row>
      <xdr:rowOff>180975</xdr:rowOff>
    </xdr:to>
    <xdr:cxnSp macro="">
      <xdr:nvCxnSpPr>
        <xdr:cNvPr id="6" name="Conector recto 5"/>
        <xdr:cNvCxnSpPr/>
      </xdr:nvCxnSpPr>
      <xdr:spPr>
        <a:xfrm flipV="1">
          <a:off x="3857625" y="1600201"/>
          <a:ext cx="1514475" cy="1057274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42</xdr:row>
      <xdr:rowOff>171450</xdr:rowOff>
    </xdr:from>
    <xdr:to>
      <xdr:col>6</xdr:col>
      <xdr:colOff>323850</xdr:colOff>
      <xdr:row>48</xdr:row>
      <xdr:rowOff>142875</xdr:rowOff>
    </xdr:to>
    <xdr:sp macro="" textlink="">
      <xdr:nvSpPr>
        <xdr:cNvPr id="13" name="Cerrar llave 12"/>
        <xdr:cNvSpPr/>
      </xdr:nvSpPr>
      <xdr:spPr>
        <a:xfrm>
          <a:off x="5553075" y="1314450"/>
          <a:ext cx="142875" cy="1114425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EC" sz="1100"/>
        </a:p>
      </xdr:txBody>
    </xdr:sp>
    <xdr:clientData/>
  </xdr:twoCellAnchor>
  <xdr:twoCellAnchor>
    <xdr:from>
      <xdr:col>6</xdr:col>
      <xdr:colOff>171450</xdr:colOff>
      <xdr:row>48</xdr:row>
      <xdr:rowOff>171450</xdr:rowOff>
    </xdr:from>
    <xdr:to>
      <xdr:col>6</xdr:col>
      <xdr:colOff>323850</xdr:colOff>
      <xdr:row>54</xdr:row>
      <xdr:rowOff>9525</xdr:rowOff>
    </xdr:to>
    <xdr:sp macro="" textlink="">
      <xdr:nvSpPr>
        <xdr:cNvPr id="14" name="Cerrar llave 13"/>
        <xdr:cNvSpPr/>
      </xdr:nvSpPr>
      <xdr:spPr>
        <a:xfrm>
          <a:off x="5543550" y="2457450"/>
          <a:ext cx="152400" cy="981075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EC" sz="1100"/>
        </a:p>
      </xdr:txBody>
    </xdr:sp>
    <xdr:clientData/>
  </xdr:twoCellAnchor>
  <xdr:twoCellAnchor>
    <xdr:from>
      <xdr:col>8</xdr:col>
      <xdr:colOff>352425</xdr:colOff>
      <xdr:row>42</xdr:row>
      <xdr:rowOff>152400</xdr:rowOff>
    </xdr:from>
    <xdr:to>
      <xdr:col>8</xdr:col>
      <xdr:colOff>523874</xdr:colOff>
      <xdr:row>54</xdr:row>
      <xdr:rowOff>19050</xdr:rowOff>
    </xdr:to>
    <xdr:sp macro="" textlink="">
      <xdr:nvSpPr>
        <xdr:cNvPr id="15" name="Cerrar llave 14"/>
        <xdr:cNvSpPr/>
      </xdr:nvSpPr>
      <xdr:spPr>
        <a:xfrm>
          <a:off x="6915150" y="1295400"/>
          <a:ext cx="171449" cy="215265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EC" sz="1100"/>
        </a:p>
      </xdr:txBody>
    </xdr:sp>
    <xdr:clientData/>
  </xdr:twoCellAnchor>
  <xdr:twoCellAnchor>
    <xdr:from>
      <xdr:col>3</xdr:col>
      <xdr:colOff>9525</xdr:colOff>
      <xdr:row>43</xdr:row>
      <xdr:rowOff>123825</xdr:rowOff>
    </xdr:from>
    <xdr:to>
      <xdr:col>6</xdr:col>
      <xdr:colOff>19050</xdr:colOff>
      <xdr:row>50</xdr:row>
      <xdr:rowOff>114300</xdr:rowOff>
    </xdr:to>
    <xdr:cxnSp macro="">
      <xdr:nvCxnSpPr>
        <xdr:cNvPr id="16" name="Conector recto 15"/>
        <xdr:cNvCxnSpPr/>
      </xdr:nvCxnSpPr>
      <xdr:spPr>
        <a:xfrm flipV="1">
          <a:off x="3095625" y="1457325"/>
          <a:ext cx="2295525" cy="1323975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1552575</xdr:colOff>
      <xdr:row>50</xdr:row>
      <xdr:rowOff>95250</xdr:rowOff>
    </xdr:from>
    <xdr:to>
      <xdr:col>2</xdr:col>
      <xdr:colOff>1552575</xdr:colOff>
      <xdr:row>54</xdr:row>
      <xdr:rowOff>9525</xdr:rowOff>
    </xdr:to>
    <xdr:cxnSp macro="">
      <xdr:nvCxnSpPr>
        <xdr:cNvPr id="20" name="Conector recto 19"/>
        <xdr:cNvCxnSpPr/>
      </xdr:nvCxnSpPr>
      <xdr:spPr>
        <a:xfrm>
          <a:off x="3076575" y="2762250"/>
          <a:ext cx="0" cy="6762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2"/>
  <sheetViews>
    <sheetView topLeftCell="C1" zoomScaleNormal="100" workbookViewId="0">
      <selection activeCell="R40" sqref="R40"/>
    </sheetView>
  </sheetViews>
  <sheetFormatPr baseColWidth="10" defaultRowHeight="12.75" x14ac:dyDescent="0.2"/>
  <cols>
    <col min="1" max="2" width="11.5703125" style="27" customWidth="1"/>
    <col min="3" max="4" width="11.5703125" style="31" customWidth="1"/>
    <col min="5" max="5" width="11.5703125" style="16" customWidth="1"/>
    <col min="6" max="6" width="11.5703125" style="27" customWidth="1"/>
    <col min="7" max="7" width="11.5703125" style="27" hidden="1" customWidth="1"/>
    <col min="8" max="8" width="11.5703125" style="32" customWidth="1"/>
    <col min="9" max="9" width="11.5703125" style="31" customWidth="1"/>
    <col min="10" max="10" width="11.5703125" style="95" customWidth="1"/>
    <col min="11" max="11" width="2.85546875" style="27" customWidth="1"/>
    <col min="12" max="13" width="11.42578125" style="27"/>
    <col min="14" max="14" width="2" style="27" customWidth="1"/>
    <col min="15" max="16384" width="11.42578125" style="27"/>
  </cols>
  <sheetData>
    <row r="1" spans="1:13" ht="38.25" x14ac:dyDescent="0.2">
      <c r="A1" s="1" t="s">
        <v>0</v>
      </c>
      <c r="B1" s="23" t="s">
        <v>28</v>
      </c>
      <c r="C1" s="25" t="s">
        <v>29</v>
      </c>
      <c r="D1" s="25" t="s">
        <v>30</v>
      </c>
      <c r="E1" s="34" t="s">
        <v>31</v>
      </c>
      <c r="F1" s="23" t="s">
        <v>32</v>
      </c>
      <c r="G1" s="2" t="s">
        <v>22</v>
      </c>
      <c r="H1" s="26" t="s">
        <v>3</v>
      </c>
      <c r="I1" s="25" t="s">
        <v>4</v>
      </c>
      <c r="J1" s="92" t="s">
        <v>5</v>
      </c>
      <c r="L1" s="81" t="s">
        <v>61</v>
      </c>
      <c r="M1" s="82" t="s">
        <v>62</v>
      </c>
    </row>
    <row r="2" spans="1:13" hidden="1" x14ac:dyDescent="0.2">
      <c r="A2" s="3">
        <v>1980</v>
      </c>
      <c r="B2" s="24">
        <v>600.18737903225804</v>
      </c>
      <c r="C2" s="28">
        <v>689.81465912144108</v>
      </c>
      <c r="D2" s="29">
        <f>+C2-E2</f>
        <v>689.81465912144108</v>
      </c>
      <c r="E2" s="35">
        <f>+calculos!G5</f>
        <v>0</v>
      </c>
      <c r="F2" s="5">
        <v>23883.670999999998</v>
      </c>
      <c r="G2" s="29">
        <v>17881.514682878402</v>
      </c>
      <c r="H2" s="30">
        <f>+F2/B2</f>
        <v>39.79369082787116</v>
      </c>
      <c r="I2" s="29">
        <f>+H2*E2</f>
        <v>0</v>
      </c>
      <c r="J2" s="93">
        <f>+I2/F2</f>
        <v>0</v>
      </c>
      <c r="L2" s="79">
        <f>+F2</f>
        <v>23883.670999999998</v>
      </c>
      <c r="M2" s="80">
        <f>+L2+I2</f>
        <v>23883.670999999998</v>
      </c>
    </row>
    <row r="3" spans="1:13" hidden="1" x14ac:dyDescent="0.2">
      <c r="A3" s="3">
        <v>1981</v>
      </c>
      <c r="B3" s="24">
        <v>681.72427419354801</v>
      </c>
      <c r="C3" s="28">
        <v>733.01998858947115</v>
      </c>
      <c r="D3" s="29">
        <f t="shared" ref="D3:D36" si="0">+C3-E3</f>
        <v>465.08454058874997</v>
      </c>
      <c r="E3" s="35">
        <f>+calculos!G6</f>
        <v>267.93544800072118</v>
      </c>
      <c r="F3" s="5">
        <v>25224.228999999999</v>
      </c>
      <c r="G3" s="29">
        <v>21810.7672093695</v>
      </c>
      <c r="H3" s="30">
        <f t="shared" ref="H3:H36" si="1">+F3/B3</f>
        <v>37.000632007477265</v>
      </c>
      <c r="I3" s="29">
        <f>+H3*E3</f>
        <v>9913.7809132332441</v>
      </c>
      <c r="J3" s="93">
        <f t="shared" ref="J3:J36" si="2">+I3/F3</f>
        <v>0.39302612235375933</v>
      </c>
      <c r="L3" s="79">
        <f t="shared" ref="L3:L36" si="3">+F3</f>
        <v>25224.228999999999</v>
      </c>
      <c r="M3" s="80">
        <f t="shared" ref="M3:M36" si="4">+L3+I3</f>
        <v>35138.00991323324</v>
      </c>
    </row>
    <row r="4" spans="1:13" hidden="1" x14ac:dyDescent="0.2">
      <c r="A4" s="3">
        <v>1982</v>
      </c>
      <c r="B4" s="24">
        <v>606.79793939393903</v>
      </c>
      <c r="C4" s="28">
        <v>606.66988950420512</v>
      </c>
      <c r="D4" s="29">
        <f t="shared" si="0"/>
        <v>390.10111282140565</v>
      </c>
      <c r="E4" s="35">
        <f>+calculos!G7</f>
        <v>216.56877668279947</v>
      </c>
      <c r="F4" s="5">
        <v>25379.319</v>
      </c>
      <c r="G4" s="29">
        <v>19929.8535746095</v>
      </c>
      <c r="H4" s="30">
        <f>+F4/B4</f>
        <v>41.824992064654168</v>
      </c>
      <c r="I4" s="29">
        <f>+H4*E4</f>
        <v>9057.987366209949</v>
      </c>
      <c r="J4" s="93">
        <f t="shared" si="2"/>
        <v>0.35690427178956019</v>
      </c>
      <c r="L4" s="79">
        <f t="shared" si="3"/>
        <v>25379.319</v>
      </c>
      <c r="M4" s="80">
        <f t="shared" si="4"/>
        <v>34437.306366209945</v>
      </c>
    </row>
    <row r="5" spans="1:13" hidden="1" x14ac:dyDescent="0.2">
      <c r="A5" s="3">
        <v>1983</v>
      </c>
      <c r="B5" s="24">
        <v>460.60020332717102</v>
      </c>
      <c r="C5" s="28">
        <v>388.15675848372899</v>
      </c>
      <c r="D5" s="29">
        <f t="shared" si="0"/>
        <v>249.67472842132631</v>
      </c>
      <c r="E5" s="35">
        <f>+calculos!G8</f>
        <v>138.48203006240269</v>
      </c>
      <c r="F5" s="5">
        <v>25293.824000000001</v>
      </c>
      <c r="G5" s="29">
        <v>17152.483214353633</v>
      </c>
      <c r="H5" s="30">
        <f t="shared" si="1"/>
        <v>54.91492148133819</v>
      </c>
      <c r="I5" s="29">
        <f t="shared" ref="I5:I36" si="5">+H5*E5</f>
        <v>7604.7298074531582</v>
      </c>
      <c r="J5" s="93">
        <f t="shared" si="2"/>
        <v>0.3006555990684982</v>
      </c>
      <c r="L5" s="79">
        <f t="shared" si="3"/>
        <v>25293.824000000001</v>
      </c>
      <c r="M5" s="80">
        <f t="shared" si="4"/>
        <v>32898.553807453158</v>
      </c>
    </row>
    <row r="6" spans="1:13" hidden="1" x14ac:dyDescent="0.2">
      <c r="A6" s="3">
        <v>1984</v>
      </c>
      <c r="B6" s="24">
        <v>520.63157894736798</v>
      </c>
      <c r="C6" s="28">
        <v>462.40882611530708</v>
      </c>
      <c r="D6" s="29">
        <f t="shared" si="0"/>
        <v>293.876073974836</v>
      </c>
      <c r="E6" s="35">
        <f>+calculos!G9</f>
        <v>168.5327521404711</v>
      </c>
      <c r="F6" s="5">
        <v>25957.856</v>
      </c>
      <c r="G6" s="29">
        <v>16912.515183278258</v>
      </c>
      <c r="H6" s="30">
        <f t="shared" si="1"/>
        <v>49.858397088556451</v>
      </c>
      <c r="I6" s="29">
        <f t="shared" si="5"/>
        <v>8402.7728786468706</v>
      </c>
      <c r="J6" s="93">
        <f t="shared" si="2"/>
        <v>0.32370827847441908</v>
      </c>
      <c r="L6" s="79">
        <f t="shared" si="3"/>
        <v>25957.856</v>
      </c>
      <c r="M6" s="80">
        <f t="shared" si="4"/>
        <v>34360.628878646872</v>
      </c>
    </row>
    <row r="7" spans="1:13" hidden="1" x14ac:dyDescent="0.2">
      <c r="A7" s="3">
        <v>1985</v>
      </c>
      <c r="B7" s="24">
        <v>438.91578947368401</v>
      </c>
      <c r="C7" s="28">
        <v>578.0029927032981</v>
      </c>
      <c r="D7" s="29">
        <f t="shared" si="0"/>
        <v>377.83019286091917</v>
      </c>
      <c r="E7" s="35">
        <f>+calculos!G10</f>
        <v>200.17279984237896</v>
      </c>
      <c r="F7" s="5">
        <v>26979.297999999999</v>
      </c>
      <c r="G7" s="29">
        <v>17149.094589982655</v>
      </c>
      <c r="H7" s="30">
        <f>+F7/B7</f>
        <v>61.468050699091087</v>
      </c>
      <c r="I7" s="29">
        <f t="shared" si="5"/>
        <v>12304.231809290362</v>
      </c>
      <c r="J7" s="93">
        <f t="shared" si="2"/>
        <v>0.45606197052608127</v>
      </c>
      <c r="L7" s="79">
        <f t="shared" si="3"/>
        <v>26979.297999999999</v>
      </c>
      <c r="M7" s="80">
        <f t="shared" si="4"/>
        <v>39283.529809290361</v>
      </c>
    </row>
    <row r="8" spans="1:13" hidden="1" x14ac:dyDescent="0.2">
      <c r="A8" s="3">
        <v>1986</v>
      </c>
      <c r="B8" s="24">
        <v>561.53684210526296</v>
      </c>
      <c r="C8" s="28">
        <v>736.77674873588762</v>
      </c>
      <c r="D8" s="29">
        <f t="shared" si="0"/>
        <v>470.11742058319794</v>
      </c>
      <c r="E8" s="35">
        <f>+calculos!G11</f>
        <v>266.65932815268968</v>
      </c>
      <c r="F8" s="5">
        <v>27914.072</v>
      </c>
      <c r="G8" s="29">
        <v>15314.143988062118</v>
      </c>
      <c r="H8" s="30">
        <f t="shared" si="1"/>
        <v>49.710134593034169</v>
      </c>
      <c r="I8" s="29">
        <f>+H8*E8</f>
        <v>13255.67109295827</v>
      </c>
      <c r="J8" s="93">
        <f t="shared" si="2"/>
        <v>0.47487414566238384</v>
      </c>
      <c r="L8" s="79">
        <f t="shared" si="3"/>
        <v>27914.072</v>
      </c>
      <c r="M8" s="80">
        <f t="shared" si="4"/>
        <v>41169.74309295827</v>
      </c>
    </row>
    <row r="9" spans="1:13" hidden="1" x14ac:dyDescent="0.2">
      <c r="A9" s="3">
        <v>1987</v>
      </c>
      <c r="B9" s="24">
        <v>773.62105263157798</v>
      </c>
      <c r="C9" s="28">
        <v>619.77910503837052</v>
      </c>
      <c r="D9" s="29">
        <f t="shared" si="0"/>
        <v>383.52074391132578</v>
      </c>
      <c r="E9" s="35">
        <f>+calculos!G12</f>
        <v>236.25836112704471</v>
      </c>
      <c r="F9" s="5">
        <v>27841.746999999999</v>
      </c>
      <c r="G9" s="29">
        <v>13945.431882227063</v>
      </c>
      <c r="H9" s="30">
        <f t="shared" si="1"/>
        <v>35.988869363485499</v>
      </c>
      <c r="I9" s="29">
        <f t="shared" si="5"/>
        <v>8502.6712946323933</v>
      </c>
      <c r="J9" s="93">
        <f t="shared" si="2"/>
        <v>0.3053928797870476</v>
      </c>
      <c r="L9" s="79">
        <f t="shared" si="3"/>
        <v>27841.746999999999</v>
      </c>
      <c r="M9" s="80">
        <f t="shared" si="4"/>
        <v>36344.418294632393</v>
      </c>
    </row>
    <row r="10" spans="1:13" hidden="1" x14ac:dyDescent="0.2">
      <c r="A10" s="3">
        <v>1988</v>
      </c>
      <c r="B10" s="24">
        <v>550.72699999999998</v>
      </c>
      <c r="C10" s="28">
        <v>510.15504170278336</v>
      </c>
      <c r="D10" s="29">
        <f t="shared" si="0"/>
        <v>336.72160141312929</v>
      </c>
      <c r="E10" s="35">
        <f>+calculos!G13</f>
        <v>173.43344028965404</v>
      </c>
      <c r="F10" s="5">
        <v>29481.756000000001</v>
      </c>
      <c r="G10" s="29">
        <v>13051.886552337728</v>
      </c>
      <c r="H10" s="30">
        <f t="shared" si="1"/>
        <v>53.532432584565498</v>
      </c>
      <c r="I10" s="29">
        <f>+H10*E10</f>
        <v>9284.3139502151716</v>
      </c>
      <c r="J10" s="93">
        <f t="shared" si="2"/>
        <v>0.31491726443347445</v>
      </c>
      <c r="L10" s="79">
        <f t="shared" si="3"/>
        <v>29481.756000000001</v>
      </c>
      <c r="M10" s="80">
        <f t="shared" si="4"/>
        <v>38766.069950215169</v>
      </c>
    </row>
    <row r="11" spans="1:13" hidden="1" x14ac:dyDescent="0.2">
      <c r="A11" s="3">
        <v>1989</v>
      </c>
      <c r="B11" s="24">
        <v>511.529</v>
      </c>
      <c r="C11" s="28">
        <v>490.11702718868702</v>
      </c>
      <c r="D11" s="29">
        <f t="shared" si="0"/>
        <v>311.72063945528714</v>
      </c>
      <c r="E11" s="35">
        <f>+calculos!G14</f>
        <v>178.39638773339988</v>
      </c>
      <c r="F11" s="5">
        <v>29778.276999999998</v>
      </c>
      <c r="G11" s="29">
        <v>13890.8287076493</v>
      </c>
      <c r="H11" s="30">
        <f t="shared" si="1"/>
        <v>58.214249827478007</v>
      </c>
      <c r="I11" s="29">
        <f t="shared" si="5"/>
        <v>10385.211883831773</v>
      </c>
      <c r="J11" s="93">
        <f t="shared" si="2"/>
        <v>0.34875126871281953</v>
      </c>
      <c r="L11" s="79">
        <f t="shared" si="3"/>
        <v>29778.276999999998</v>
      </c>
      <c r="M11" s="80">
        <f t="shared" si="4"/>
        <v>40163.488883831771</v>
      </c>
    </row>
    <row r="12" spans="1:13" hidden="1" x14ac:dyDescent="0.2">
      <c r="A12" s="3">
        <v>1990</v>
      </c>
      <c r="B12" s="24">
        <v>692.23589743589696</v>
      </c>
      <c r="C12" s="28">
        <v>494.74573110514564</v>
      </c>
      <c r="D12" s="29">
        <f t="shared" si="0"/>
        <v>303.2748232584986</v>
      </c>
      <c r="E12" s="35">
        <f>+calculos!G15</f>
        <v>191.47090784664704</v>
      </c>
      <c r="F12" s="5">
        <v>30874.092000000001</v>
      </c>
      <c r="G12" s="29">
        <v>15239.278100350186</v>
      </c>
      <c r="H12" s="30">
        <f t="shared" si="1"/>
        <v>44.600535907427471</v>
      </c>
      <c r="I12" s="29">
        <f t="shared" si="5"/>
        <v>8539.705100642117</v>
      </c>
      <c r="J12" s="93">
        <f t="shared" si="2"/>
        <v>0.27659777332535374</v>
      </c>
      <c r="L12" s="79">
        <f t="shared" si="3"/>
        <v>30874.092000000001</v>
      </c>
      <c r="M12" s="80">
        <f t="shared" si="4"/>
        <v>39413.797100642114</v>
      </c>
    </row>
    <row r="13" spans="1:13" hidden="1" x14ac:dyDescent="0.2">
      <c r="A13" s="3">
        <v>1991</v>
      </c>
      <c r="B13" s="24">
        <v>695.51</v>
      </c>
      <c r="C13" s="28">
        <v>508.05747487325937</v>
      </c>
      <c r="D13" s="29">
        <f t="shared" si="0"/>
        <v>319.05586535900738</v>
      </c>
      <c r="E13" s="35">
        <f>+calculos!G16</f>
        <v>189.00160951425201</v>
      </c>
      <c r="F13" s="4">
        <v>32199.005000000001</v>
      </c>
      <c r="G13" s="29">
        <v>16988.535267633815</v>
      </c>
      <c r="H13" s="30">
        <f t="shared" si="1"/>
        <v>46.295531336716941</v>
      </c>
      <c r="I13" s="29">
        <f t="shared" si="5"/>
        <v>8749.9299359569923</v>
      </c>
      <c r="J13" s="93">
        <f t="shared" si="2"/>
        <v>0.27174535163297725</v>
      </c>
      <c r="L13" s="79">
        <f t="shared" si="3"/>
        <v>32199.005000000001</v>
      </c>
      <c r="M13" s="80">
        <f t="shared" si="4"/>
        <v>40948.93493595699</v>
      </c>
    </row>
    <row r="14" spans="1:13" hidden="1" x14ac:dyDescent="0.2">
      <c r="A14" s="3">
        <v>1992</v>
      </c>
      <c r="B14" s="24">
        <v>589.72</v>
      </c>
      <c r="C14" s="28">
        <v>549.54688949481397</v>
      </c>
      <c r="D14" s="29">
        <f t="shared" si="0"/>
        <v>349.52046113947506</v>
      </c>
      <c r="E14" s="35">
        <f>+calculos!G17</f>
        <v>200.02642835533891</v>
      </c>
      <c r="F14" s="4">
        <v>32879.792000000001</v>
      </c>
      <c r="G14" s="29">
        <v>18094.23811905953</v>
      </c>
      <c r="H14" s="30">
        <f t="shared" si="1"/>
        <v>55.754920979447874</v>
      </c>
      <c r="I14" s="29">
        <f t="shared" si="5"/>
        <v>11152.457706753112</v>
      </c>
      <c r="J14" s="93">
        <f t="shared" si="2"/>
        <v>0.33918881563341735</v>
      </c>
      <c r="L14" s="79">
        <f t="shared" si="3"/>
        <v>32879.792000000001</v>
      </c>
      <c r="M14" s="80">
        <f t="shared" si="4"/>
        <v>44032.249706753115</v>
      </c>
    </row>
    <row r="15" spans="1:13" hidden="1" x14ac:dyDescent="0.2">
      <c r="A15" s="3">
        <v>1993</v>
      </c>
      <c r="B15" s="24">
        <v>417.35682602267099</v>
      </c>
      <c r="C15" s="28">
        <v>568.76584483636282</v>
      </c>
      <c r="D15" s="29">
        <f t="shared" si="0"/>
        <v>378.15105072852975</v>
      </c>
      <c r="E15" s="35">
        <f>+calculos!G18</f>
        <v>190.61479410783306</v>
      </c>
      <c r="F15" s="4">
        <v>33528.582000000002</v>
      </c>
      <c r="G15" s="29">
        <v>18938.71735867934</v>
      </c>
      <c r="H15" s="30">
        <f t="shared" si="1"/>
        <v>80.335530436918546</v>
      </c>
      <c r="I15" s="29">
        <f t="shared" si="5"/>
        <v>15313.140593776785</v>
      </c>
      <c r="J15" s="93">
        <f t="shared" si="2"/>
        <v>0.45671900451312808</v>
      </c>
      <c r="L15" s="79">
        <f t="shared" si="3"/>
        <v>33528.582000000002</v>
      </c>
      <c r="M15" s="80">
        <f t="shared" si="4"/>
        <v>48841.722593776787</v>
      </c>
    </row>
    <row r="16" spans="1:13" hidden="1" x14ac:dyDescent="0.2">
      <c r="A16" s="3">
        <v>1994</v>
      </c>
      <c r="B16" s="24">
        <v>483.940356987374</v>
      </c>
      <c r="C16" s="28">
        <v>529.19168333836456</v>
      </c>
      <c r="D16" s="29">
        <f t="shared" si="0"/>
        <v>338.35739026266077</v>
      </c>
      <c r="E16" s="35">
        <f>+calculos!G19</f>
        <v>190.83429307570378</v>
      </c>
      <c r="F16" s="5">
        <v>34956.313000000002</v>
      </c>
      <c r="G16" s="29">
        <v>22708.673336668333</v>
      </c>
      <c r="H16" s="30">
        <f t="shared" si="1"/>
        <v>72.232688378398691</v>
      </c>
      <c r="I16" s="29">
        <f t="shared" si="5"/>
        <v>13784.474023649318</v>
      </c>
      <c r="J16" s="93">
        <f t="shared" si="2"/>
        <v>0.39433432306345689</v>
      </c>
      <c r="L16" s="79">
        <f t="shared" si="3"/>
        <v>34956.313000000002</v>
      </c>
      <c r="M16" s="80">
        <f t="shared" si="4"/>
        <v>48740.787023649318</v>
      </c>
    </row>
    <row r="17" spans="1:13" hidden="1" x14ac:dyDescent="0.2">
      <c r="A17" s="3">
        <v>1995</v>
      </c>
      <c r="B17" s="24">
        <v>466.91170431211498</v>
      </c>
      <c r="C17" s="28">
        <v>513.64636312235984</v>
      </c>
      <c r="D17" s="29">
        <f t="shared" si="0"/>
        <v>330.62517521097288</v>
      </c>
      <c r="E17" s="35">
        <f>+calculos!G20</f>
        <v>183.02118791138693</v>
      </c>
      <c r="F17" s="5">
        <v>35743.720999999998</v>
      </c>
      <c r="G17" s="29">
        <v>24432.884442221108</v>
      </c>
      <c r="H17" s="30">
        <f t="shared" si="1"/>
        <v>76.553491098836332</v>
      </c>
      <c r="I17" s="29">
        <f t="shared" si="5"/>
        <v>14010.910879672811</v>
      </c>
      <c r="J17" s="93">
        <f t="shared" si="2"/>
        <v>0.39198243740971489</v>
      </c>
      <c r="L17" s="79">
        <f t="shared" si="3"/>
        <v>35743.720999999998</v>
      </c>
      <c r="M17" s="80">
        <f t="shared" si="4"/>
        <v>49754.631879672808</v>
      </c>
    </row>
    <row r="18" spans="1:13" hidden="1" x14ac:dyDescent="0.2">
      <c r="A18" s="3">
        <v>1996</v>
      </c>
      <c r="B18" s="24">
        <v>512.54811138682101</v>
      </c>
      <c r="C18" s="28">
        <v>559.91436466072719</v>
      </c>
      <c r="D18" s="29">
        <f t="shared" si="0"/>
        <v>355.33040119385379</v>
      </c>
      <c r="E18" s="35">
        <f>+calculos!G21</f>
        <v>204.5839634668734</v>
      </c>
      <c r="F18" s="5">
        <v>36362.712</v>
      </c>
      <c r="G18" s="29">
        <v>25226.393196598296</v>
      </c>
      <c r="H18" s="30">
        <f t="shared" si="1"/>
        <v>70.944973149178168</v>
      </c>
      <c r="I18" s="29">
        <f t="shared" si="5"/>
        <v>14514.203794909781</v>
      </c>
      <c r="J18" s="93">
        <f t="shared" si="2"/>
        <v>0.3991507507721036</v>
      </c>
      <c r="L18" s="79">
        <f t="shared" si="3"/>
        <v>36362.712</v>
      </c>
      <c r="M18" s="80">
        <f t="shared" si="4"/>
        <v>50876.915794909779</v>
      </c>
    </row>
    <row r="19" spans="1:13" hidden="1" x14ac:dyDescent="0.2">
      <c r="A19" s="3">
        <v>1997</v>
      </c>
      <c r="B19" s="24">
        <v>531.16831906263997</v>
      </c>
      <c r="C19" s="28">
        <v>676.70881776427098</v>
      </c>
      <c r="D19" s="29">
        <f t="shared" si="0"/>
        <v>436.71408191207399</v>
      </c>
      <c r="E19" s="35">
        <f>+calculos!G22</f>
        <v>239.99473585219701</v>
      </c>
      <c r="F19" s="5">
        <v>37936.440999999999</v>
      </c>
      <c r="G19" s="29">
        <v>28162.053026513255</v>
      </c>
      <c r="H19" s="30">
        <f t="shared" si="1"/>
        <v>71.420752402829592</v>
      </c>
      <c r="I19" s="29">
        <f t="shared" si="5"/>
        <v>17140.604607282254</v>
      </c>
      <c r="J19" s="93">
        <f t="shared" si="2"/>
        <v>0.4518242659421387</v>
      </c>
      <c r="L19" s="79">
        <f t="shared" si="3"/>
        <v>37936.440999999999</v>
      </c>
      <c r="M19" s="80">
        <f t="shared" si="4"/>
        <v>55077.045607282256</v>
      </c>
    </row>
    <row r="20" spans="1:13" hidden="1" x14ac:dyDescent="0.2">
      <c r="A20" s="3">
        <v>1998</v>
      </c>
      <c r="B20" s="24">
        <v>531.65511424628096</v>
      </c>
      <c r="C20" s="28">
        <v>613.66691222489362</v>
      </c>
      <c r="D20" s="29">
        <f t="shared" si="0"/>
        <v>397.69337010804497</v>
      </c>
      <c r="E20" s="35">
        <f>+calculos!G23</f>
        <v>215.97354211684868</v>
      </c>
      <c r="F20" s="5">
        <v>39175.646000000001</v>
      </c>
      <c r="G20" s="29">
        <v>27981.896948474234</v>
      </c>
      <c r="H20" s="30">
        <f t="shared" si="1"/>
        <v>73.686201731622006</v>
      </c>
      <c r="I20" s="29">
        <f t="shared" si="5"/>
        <v>15914.269993115073</v>
      </c>
      <c r="J20" s="93">
        <f t="shared" si="2"/>
        <v>0.40622865524961788</v>
      </c>
      <c r="L20" s="79">
        <f t="shared" si="3"/>
        <v>39175.646000000001</v>
      </c>
      <c r="M20" s="80">
        <f t="shared" si="4"/>
        <v>55089.915993115072</v>
      </c>
    </row>
    <row r="21" spans="1:13" hidden="1" x14ac:dyDescent="0.2">
      <c r="A21" s="3">
        <v>1999</v>
      </c>
      <c r="B21" s="24">
        <v>494.31065784436998</v>
      </c>
      <c r="C21" s="28">
        <v>485.80246042062242</v>
      </c>
      <c r="D21" s="29">
        <f t="shared" si="0"/>
        <v>314.02625186743256</v>
      </c>
      <c r="E21" s="35">
        <f>+calculos!G24</f>
        <v>171.77620855318986</v>
      </c>
      <c r="F21" s="5">
        <v>37318.961000000003</v>
      </c>
      <c r="G21" s="29">
        <v>19645.272636318157</v>
      </c>
      <c r="H21" s="30">
        <f t="shared" si="1"/>
        <v>75.496978282328683</v>
      </c>
      <c r="I21" s="29">
        <f t="shared" si="5"/>
        <v>12968.584686560938</v>
      </c>
      <c r="J21" s="93">
        <f t="shared" si="2"/>
        <v>0.34750658483125874</v>
      </c>
      <c r="L21" s="79">
        <f t="shared" si="3"/>
        <v>37318.961000000003</v>
      </c>
      <c r="M21" s="80">
        <f t="shared" si="4"/>
        <v>50287.545686560945</v>
      </c>
    </row>
    <row r="22" spans="1:13" x14ac:dyDescent="0.2">
      <c r="A22" s="3">
        <v>2000</v>
      </c>
      <c r="B22" s="24">
        <v>1120</v>
      </c>
      <c r="C22" s="28">
        <v>1063.5272952576347</v>
      </c>
      <c r="D22" s="29">
        <f t="shared" si="0"/>
        <v>619.06768648133777</v>
      </c>
      <c r="E22" s="35">
        <f>+calculos!G25</f>
        <v>444.45960877629693</v>
      </c>
      <c r="F22" s="5">
        <v>37726.410000000003</v>
      </c>
      <c r="G22" s="29">
        <v>18327.764882441221</v>
      </c>
      <c r="H22" s="30">
        <f t="shared" si="1"/>
        <v>33.684294642857147</v>
      </c>
      <c r="I22" s="29">
        <f>+H22*E22</f>
        <v>14971.308418869801</v>
      </c>
      <c r="J22" s="93">
        <f t="shared" si="2"/>
        <v>0.39683893640740797</v>
      </c>
      <c r="L22" s="79">
        <f>+F22</f>
        <v>37726.410000000003</v>
      </c>
      <c r="M22" s="80">
        <f>+L22+I22</f>
        <v>52697.718418869801</v>
      </c>
    </row>
    <row r="23" spans="1:13" x14ac:dyDescent="0.2">
      <c r="A23" s="3">
        <v>2001</v>
      </c>
      <c r="B23" s="24">
        <v>1511</v>
      </c>
      <c r="C23" s="28">
        <v>1472.1276884109491</v>
      </c>
      <c r="D23" s="29">
        <f t="shared" si="0"/>
        <v>919.06352272504557</v>
      </c>
      <c r="E23" s="35">
        <f>+calculos!G26</f>
        <v>553.0641656859035</v>
      </c>
      <c r="F23" s="5">
        <v>39241.362999999998</v>
      </c>
      <c r="G23" s="29">
        <v>24468.324000000001</v>
      </c>
      <c r="H23" s="30">
        <f t="shared" si="1"/>
        <v>25.970458636664461</v>
      </c>
      <c r="I23" s="29">
        <f t="shared" si="5"/>
        <v>14363.330038367098</v>
      </c>
      <c r="J23" s="93">
        <f t="shared" si="2"/>
        <v>0.36602525856115392</v>
      </c>
      <c r="L23" s="79">
        <f t="shared" si="3"/>
        <v>39241.362999999998</v>
      </c>
      <c r="M23" s="80">
        <f t="shared" si="4"/>
        <v>53604.693038367099</v>
      </c>
    </row>
    <row r="24" spans="1:13" x14ac:dyDescent="0.2">
      <c r="A24" s="3">
        <v>2002</v>
      </c>
      <c r="B24" s="24">
        <v>1840</v>
      </c>
      <c r="C24" s="28">
        <v>1643.1116828257188</v>
      </c>
      <c r="D24" s="29">
        <f t="shared" si="0"/>
        <v>1027.9175211656077</v>
      </c>
      <c r="E24" s="35">
        <f>+calculos!G27</f>
        <v>615.19416166011115</v>
      </c>
      <c r="F24" s="5">
        <v>40848.993999999999</v>
      </c>
      <c r="G24" s="29">
        <v>28548.945</v>
      </c>
      <c r="H24" s="30">
        <f t="shared" si="1"/>
        <v>22.200540217391303</v>
      </c>
      <c r="I24" s="29">
        <f t="shared" si="5"/>
        <v>13657.642727439625</v>
      </c>
      <c r="J24" s="93">
        <f t="shared" si="2"/>
        <v>0.33434465307614736</v>
      </c>
      <c r="L24" s="79">
        <f t="shared" si="3"/>
        <v>40848.993999999999</v>
      </c>
      <c r="M24" s="80">
        <f t="shared" si="4"/>
        <v>54506.636727439625</v>
      </c>
    </row>
    <row r="25" spans="1:13" x14ac:dyDescent="0.2">
      <c r="A25" s="3">
        <v>2003</v>
      </c>
      <c r="B25" s="24">
        <v>2121</v>
      </c>
      <c r="C25" s="28">
        <v>1754.5225083856699</v>
      </c>
      <c r="D25" s="29">
        <f t="shared" si="0"/>
        <v>1094.0545999882929</v>
      </c>
      <c r="E25" s="35">
        <f>+calculos!G28</f>
        <v>660.46790839737685</v>
      </c>
      <c r="F25" s="5">
        <v>41961.262000000002</v>
      </c>
      <c r="G25" s="29">
        <v>32432.859</v>
      </c>
      <c r="H25" s="30">
        <f t="shared" si="1"/>
        <v>19.783716171617161</v>
      </c>
      <c r="I25" s="29">
        <f t="shared" si="5"/>
        <v>13066.509640195347</v>
      </c>
      <c r="J25" s="93">
        <f t="shared" si="2"/>
        <v>0.31139458198839076</v>
      </c>
      <c r="L25" s="79">
        <f t="shared" si="3"/>
        <v>41961.262000000002</v>
      </c>
      <c r="M25" s="80">
        <f t="shared" si="4"/>
        <v>55027.771640195351</v>
      </c>
    </row>
    <row r="26" spans="1:13" x14ac:dyDescent="0.2">
      <c r="A26" s="3">
        <v>2004</v>
      </c>
      <c r="B26" s="24">
        <v>2255</v>
      </c>
      <c r="C26" s="28">
        <v>2335.7557186641461</v>
      </c>
      <c r="D26" s="29">
        <f t="shared" si="0"/>
        <v>1484.907053594136</v>
      </c>
      <c r="E26" s="35">
        <f>+calculos!G29</f>
        <v>850.84866507001004</v>
      </c>
      <c r="F26" s="5">
        <v>45406.71</v>
      </c>
      <c r="G26" s="29">
        <v>36591.661</v>
      </c>
      <c r="H26" s="30">
        <f t="shared" si="1"/>
        <v>20.136013303769403</v>
      </c>
      <c r="I26" s="29">
        <f t="shared" si="5"/>
        <v>17132.700039344159</v>
      </c>
      <c r="J26" s="93">
        <f t="shared" si="2"/>
        <v>0.37731648118403999</v>
      </c>
      <c r="L26" s="79">
        <f t="shared" si="3"/>
        <v>45406.71</v>
      </c>
      <c r="M26" s="80">
        <f t="shared" si="4"/>
        <v>62539.410039344162</v>
      </c>
    </row>
    <row r="27" spans="1:13" x14ac:dyDescent="0.2">
      <c r="A27" s="3">
        <v>2005</v>
      </c>
      <c r="B27" s="24">
        <v>2689</v>
      </c>
      <c r="C27" s="28">
        <v>2622.9472850965899</v>
      </c>
      <c r="D27" s="29">
        <f t="shared" si="0"/>
        <v>1656.80098280879</v>
      </c>
      <c r="E27" s="35">
        <f>+calculos!G30</f>
        <v>966.14630228779993</v>
      </c>
      <c r="F27" s="5">
        <v>47809.319000000003</v>
      </c>
      <c r="G27" s="29">
        <v>41507.084999999999</v>
      </c>
      <c r="H27" s="30">
        <f t="shared" si="1"/>
        <v>17.779590554109337</v>
      </c>
      <c r="I27" s="29">
        <f t="shared" si="5"/>
        <v>17177.685670043833</v>
      </c>
      <c r="J27" s="93">
        <f t="shared" si="2"/>
        <v>0.35929576135656383</v>
      </c>
      <c r="L27" s="79">
        <f t="shared" si="3"/>
        <v>47809.319000000003</v>
      </c>
      <c r="M27" s="80">
        <f t="shared" si="4"/>
        <v>64987.00467004384</v>
      </c>
    </row>
    <row r="28" spans="1:13" x14ac:dyDescent="0.2">
      <c r="A28" s="3">
        <v>2006</v>
      </c>
      <c r="B28" s="24">
        <v>3030</v>
      </c>
      <c r="C28" s="28">
        <v>2976.1847277348379</v>
      </c>
      <c r="D28" s="29">
        <f t="shared" si="0"/>
        <v>1881.2111745930397</v>
      </c>
      <c r="E28" s="35">
        <f>+calculos!G31</f>
        <v>1094.9735531417982</v>
      </c>
      <c r="F28" s="5">
        <v>49914.614999999998</v>
      </c>
      <c r="G28" s="29">
        <v>46802.044000000002</v>
      </c>
      <c r="H28" s="30">
        <f t="shared" si="1"/>
        <v>16.473470297029703</v>
      </c>
      <c r="I28" s="29">
        <f t="shared" si="5"/>
        <v>18038.014303714488</v>
      </c>
      <c r="J28" s="93">
        <f t="shared" si="2"/>
        <v>0.36137741027782122</v>
      </c>
      <c r="L28" s="79">
        <f t="shared" si="3"/>
        <v>49914.614999999998</v>
      </c>
      <c r="M28" s="80">
        <f t="shared" si="4"/>
        <v>67952.629303714493</v>
      </c>
    </row>
    <row r="29" spans="1:13" x14ac:dyDescent="0.2">
      <c r="A29" s="3">
        <v>2007</v>
      </c>
      <c r="B29" s="24">
        <v>3279</v>
      </c>
      <c r="C29" s="28">
        <v>3113.9671464136009</v>
      </c>
      <c r="D29" s="29">
        <f t="shared" si="0"/>
        <v>1967.6059826611292</v>
      </c>
      <c r="E29" s="35">
        <f>+calculos!G32</f>
        <v>1146.3611637524716</v>
      </c>
      <c r="F29" s="5">
        <v>51007.777000000002</v>
      </c>
      <c r="G29" s="29">
        <v>51007.777000000009</v>
      </c>
      <c r="H29" s="30">
        <f t="shared" si="1"/>
        <v>15.555894175053371</v>
      </c>
      <c r="I29" s="29">
        <f t="shared" si="5"/>
        <v>17832.672949724478</v>
      </c>
      <c r="J29" s="93">
        <f t="shared" si="2"/>
        <v>0.34960694228498679</v>
      </c>
      <c r="L29" s="79">
        <f t="shared" si="3"/>
        <v>51007.777000000002</v>
      </c>
      <c r="M29" s="80">
        <f t="shared" si="4"/>
        <v>68840.449949724483</v>
      </c>
    </row>
    <row r="30" spans="1:13" x14ac:dyDescent="0.2">
      <c r="A30" s="85">
        <v>2008</v>
      </c>
      <c r="B30" s="86">
        <v>4098.3</v>
      </c>
      <c r="C30" s="87">
        <v>4185.2251861852455</v>
      </c>
      <c r="D30" s="88">
        <f t="shared" si="0"/>
        <v>2646.7510277580891</v>
      </c>
      <c r="E30" s="89">
        <f>+calculos!G33</f>
        <v>1538.4741584271565</v>
      </c>
      <c r="F30" s="90">
        <v>56296.267432321576</v>
      </c>
      <c r="G30" s="88">
        <v>61762.635000000009</v>
      </c>
      <c r="H30" s="91">
        <f t="shared" si="1"/>
        <v>13.736492553576257</v>
      </c>
      <c r="I30" s="88">
        <f t="shared" si="5"/>
        <v>21133.238821104133</v>
      </c>
      <c r="J30" s="94">
        <f t="shared" si="2"/>
        <v>0.37539325047633321</v>
      </c>
      <c r="L30" s="79">
        <f t="shared" si="3"/>
        <v>56296.267432321576</v>
      </c>
      <c r="M30" s="80">
        <f t="shared" si="4"/>
        <v>77429.506253425701</v>
      </c>
    </row>
    <row r="31" spans="1:13" x14ac:dyDescent="0.2">
      <c r="A31" s="3">
        <v>2009</v>
      </c>
      <c r="B31" s="24">
        <v>4230.1000000000004</v>
      </c>
      <c r="C31" s="28">
        <v>3946.0725611781559</v>
      </c>
      <c r="D31" s="29">
        <f t="shared" si="0"/>
        <v>2483.2056032175306</v>
      </c>
      <c r="E31" s="35">
        <f>+calculos!G34</f>
        <v>1462.8669579606251</v>
      </c>
      <c r="F31" s="4">
        <v>54191.602841976433</v>
      </c>
      <c r="G31" s="29">
        <v>62519.686000000002</v>
      </c>
      <c r="H31" s="30">
        <f t="shared" si="1"/>
        <v>12.810950767588574</v>
      </c>
      <c r="I31" s="29">
        <f t="shared" si="5"/>
        <v>18740.716577965632</v>
      </c>
      <c r="J31" s="93">
        <f t="shared" si="2"/>
        <v>0.34582325665129071</v>
      </c>
      <c r="L31" s="79">
        <f t="shared" si="3"/>
        <v>54191.602841976433</v>
      </c>
      <c r="M31" s="80">
        <f t="shared" si="4"/>
        <v>72932.319419942069</v>
      </c>
    </row>
    <row r="32" spans="1:13" x14ac:dyDescent="0.2">
      <c r="A32" s="3">
        <v>2010</v>
      </c>
      <c r="B32" s="24">
        <v>4545.3999999999896</v>
      </c>
      <c r="C32" s="28">
        <v>5142.862823691019</v>
      </c>
      <c r="D32" s="29">
        <f t="shared" si="0"/>
        <v>3278.5311458438168</v>
      </c>
      <c r="E32" s="35">
        <f>+calculos!G35</f>
        <v>1864.3316778472022</v>
      </c>
      <c r="F32" s="4">
        <v>57885.169122828367</v>
      </c>
      <c r="G32" s="29">
        <v>69555.366999999998</v>
      </c>
      <c r="H32" s="30">
        <f t="shared" si="1"/>
        <v>12.734890025702578</v>
      </c>
      <c r="I32" s="29">
        <f t="shared" si="5"/>
        <v>23742.058888817686</v>
      </c>
      <c r="J32" s="93">
        <f t="shared" si="2"/>
        <v>0.41015789102107764</v>
      </c>
      <c r="L32" s="79">
        <f t="shared" si="3"/>
        <v>57885.169122828367</v>
      </c>
      <c r="M32" s="80">
        <f t="shared" si="4"/>
        <v>81627.228011646046</v>
      </c>
    </row>
    <row r="33" spans="1:13" x14ac:dyDescent="0.2">
      <c r="A33" s="3">
        <v>2011</v>
      </c>
      <c r="B33" s="24">
        <v>5290.9794160000001</v>
      </c>
      <c r="C33" s="28">
        <v>5790.1058801855734</v>
      </c>
      <c r="D33" s="29">
        <f t="shared" si="0"/>
        <v>3682.4215687528931</v>
      </c>
      <c r="E33" s="35">
        <f>+calculos!G36</f>
        <v>2107.6843114326803</v>
      </c>
      <c r="F33" s="4">
        <v>61672.130646575431</v>
      </c>
      <c r="G33" s="29">
        <v>79276.664000000004</v>
      </c>
      <c r="H33" s="30">
        <f t="shared" si="1"/>
        <v>11.656089694864054</v>
      </c>
      <c r="I33" s="29">
        <f t="shared" si="5"/>
        <v>24567.357382517104</v>
      </c>
      <c r="J33" s="93">
        <f t="shared" si="2"/>
        <v>0.39835428296300146</v>
      </c>
      <c r="L33" s="79">
        <f t="shared" si="3"/>
        <v>61672.130646575431</v>
      </c>
      <c r="M33" s="80">
        <f t="shared" si="4"/>
        <v>86239.488029092536</v>
      </c>
    </row>
    <row r="34" spans="1:13" x14ac:dyDescent="0.2">
      <c r="A34" s="3">
        <v>2012</v>
      </c>
      <c r="B34" s="24">
        <v>6326.7377990000005</v>
      </c>
      <c r="C34" s="28">
        <v>6989.0388316087374</v>
      </c>
      <c r="D34" s="29">
        <f t="shared" si="0"/>
        <v>4437.7341772028813</v>
      </c>
      <c r="E34" s="35">
        <f>+calculos!G37</f>
        <v>2551.3046544058561</v>
      </c>
      <c r="F34" s="4">
        <v>64734.583255882477</v>
      </c>
      <c r="G34" s="29">
        <v>87924.543999999994</v>
      </c>
      <c r="H34" s="30">
        <f t="shared" si="1"/>
        <v>10.231905495769775</v>
      </c>
      <c r="I34" s="29">
        <f t="shared" si="5"/>
        <v>26104.708114798286</v>
      </c>
      <c r="J34" s="93">
        <f t="shared" si="2"/>
        <v>0.40325752946630938</v>
      </c>
      <c r="L34" s="79">
        <f t="shared" si="3"/>
        <v>64734.583255882477</v>
      </c>
      <c r="M34" s="80">
        <f t="shared" si="4"/>
        <v>90839.291370680759</v>
      </c>
    </row>
    <row r="35" spans="1:13" x14ac:dyDescent="0.2">
      <c r="A35" s="3">
        <v>2013</v>
      </c>
      <c r="B35" s="24">
        <v>7367.0561909999897</v>
      </c>
      <c r="C35" s="28">
        <v>7796.0835039429921</v>
      </c>
      <c r="D35" s="29">
        <f t="shared" si="0"/>
        <v>4936.8083446694027</v>
      </c>
      <c r="E35" s="35">
        <f>+calculos!G38</f>
        <v>2859.2751592735895</v>
      </c>
      <c r="F35" s="4">
        <v>67208.692565693607</v>
      </c>
      <c r="G35" s="29">
        <v>94776.17</v>
      </c>
      <c r="H35" s="30">
        <f t="shared" si="1"/>
        <v>9.1228695456130122</v>
      </c>
      <c r="I35" s="29">
        <f t="shared" si="5"/>
        <v>26084.794273064825</v>
      </c>
      <c r="J35" s="93">
        <f t="shared" si="2"/>
        <v>0.38811637717201625</v>
      </c>
      <c r="L35" s="79">
        <f t="shared" si="3"/>
        <v>67208.692565693607</v>
      </c>
      <c r="M35" s="80">
        <f t="shared" si="4"/>
        <v>93293.486838758428</v>
      </c>
    </row>
    <row r="36" spans="1:13" x14ac:dyDescent="0.2">
      <c r="A36" s="3">
        <v>2014</v>
      </c>
      <c r="B36" s="24">
        <v>9539.8967329999905</v>
      </c>
      <c r="C36" s="28">
        <v>7507.9256262735407</v>
      </c>
      <c r="D36" s="29">
        <f t="shared" si="0"/>
        <v>4644.5113438858989</v>
      </c>
      <c r="E36" s="35">
        <f>+calculos!G39</f>
        <v>2863.4142823876418</v>
      </c>
      <c r="F36" s="4">
        <v>67939.462434926376</v>
      </c>
      <c r="G36" s="29">
        <v>100917.372</v>
      </c>
      <c r="H36" s="30">
        <f t="shared" si="1"/>
        <v>7.1216140317235492</v>
      </c>
      <c r="I36" s="29">
        <f t="shared" si="5"/>
        <v>20392.131332089448</v>
      </c>
      <c r="J36" s="93">
        <f t="shared" si="2"/>
        <v>0.30015149665956503</v>
      </c>
      <c r="L36" s="79">
        <f t="shared" si="3"/>
        <v>67939.462434926376</v>
      </c>
      <c r="M36" s="80">
        <f t="shared" si="4"/>
        <v>88331.593767015816</v>
      </c>
    </row>
    <row r="39" spans="1:13" x14ac:dyDescent="0.2">
      <c r="E39" s="27" t="s">
        <v>63</v>
      </c>
      <c r="I39" s="83">
        <f>AVERAGE(J22:J36)</f>
        <v>0.36516360730307368</v>
      </c>
    </row>
    <row r="40" spans="1:13" x14ac:dyDescent="0.2">
      <c r="E40" s="84" t="s">
        <v>64</v>
      </c>
      <c r="I40" s="83">
        <f>AVERAGE(J29:J36)</f>
        <v>0.37135762833682262</v>
      </c>
    </row>
    <row r="41" spans="1:13" x14ac:dyDescent="0.2">
      <c r="E41" s="16" t="s">
        <v>65</v>
      </c>
      <c r="I41" s="83">
        <f>AVERAGE(J19:J21)</f>
        <v>0.40185316867433846</v>
      </c>
    </row>
    <row r="42" spans="1:13" x14ac:dyDescent="0.2">
      <c r="E42" s="16" t="s">
        <v>66</v>
      </c>
      <c r="I42" s="83">
        <f>AVERAGE(J3:J18)</f>
        <v>0.36275064107238725</v>
      </c>
    </row>
  </sheetData>
  <pageMargins left="0.7" right="0.7" top="0.75" bottom="0.75" header="0.3" footer="0.3"/>
  <pageSetup paperSize="9" orientation="portrait" horizontalDpi="4294967293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topLeftCell="A7" workbookViewId="0">
      <selection activeCell="G6" sqref="G6"/>
    </sheetView>
  </sheetViews>
  <sheetFormatPr baseColWidth="10" defaultRowHeight="15" x14ac:dyDescent="0.25"/>
  <cols>
    <col min="1" max="1" width="11.5703125" style="36" bestFit="1" customWidth="1"/>
    <col min="2" max="2" width="12" style="36" bestFit="1" customWidth="1"/>
    <col min="3" max="3" width="11.5703125" style="36" bestFit="1" customWidth="1"/>
    <col min="4" max="4" width="13.42578125" style="36" customWidth="1"/>
    <col min="5" max="7" width="11.5703125" style="36" bestFit="1" customWidth="1"/>
    <col min="8" max="8" width="2.85546875" style="36" customWidth="1"/>
    <col min="9" max="11" width="11.5703125" style="36" bestFit="1" customWidth="1"/>
    <col min="12" max="12" width="12" style="36" bestFit="1" customWidth="1"/>
    <col min="13" max="14" width="11.5703125" style="36" bestFit="1" customWidth="1"/>
    <col min="15" max="15" width="3" style="36" customWidth="1"/>
    <col min="16" max="18" width="11.5703125" style="36" bestFit="1" customWidth="1"/>
    <col min="19" max="19" width="12" style="36" bestFit="1" customWidth="1"/>
    <col min="20" max="21" width="11.5703125" style="36" bestFit="1" customWidth="1"/>
    <col min="22" max="16384" width="11.42578125" style="36"/>
  </cols>
  <sheetData>
    <row r="1" spans="1:21" x14ac:dyDescent="0.25">
      <c r="B1" s="37" t="s">
        <v>43</v>
      </c>
    </row>
    <row r="2" spans="1:21" x14ac:dyDescent="0.25">
      <c r="B2" s="36" t="s">
        <v>23</v>
      </c>
    </row>
    <row r="4" spans="1:21" s="41" customFormat="1" ht="45" x14ac:dyDescent="0.25">
      <c r="A4" s="38" t="s">
        <v>38</v>
      </c>
      <c r="B4" s="38" t="s">
        <v>37</v>
      </c>
      <c r="C4" s="38" t="s">
        <v>36</v>
      </c>
      <c r="D4" s="21" t="s">
        <v>27</v>
      </c>
      <c r="E4" s="39" t="s">
        <v>41</v>
      </c>
      <c r="F4" s="38" t="s">
        <v>33</v>
      </c>
      <c r="G4" s="40" t="s">
        <v>42</v>
      </c>
      <c r="I4" s="38" t="s">
        <v>38</v>
      </c>
      <c r="J4" s="38" t="s">
        <v>37</v>
      </c>
      <c r="K4" s="38" t="s">
        <v>36</v>
      </c>
      <c r="L4" s="21" t="s">
        <v>2</v>
      </c>
      <c r="M4" s="39" t="s">
        <v>40</v>
      </c>
      <c r="N4" s="38" t="s">
        <v>34</v>
      </c>
      <c r="P4" s="38" t="s">
        <v>38</v>
      </c>
      <c r="Q4" s="38" t="s">
        <v>37</v>
      </c>
      <c r="R4" s="38" t="s">
        <v>36</v>
      </c>
      <c r="S4" s="21" t="s">
        <v>2</v>
      </c>
      <c r="T4" s="38" t="s">
        <v>39</v>
      </c>
      <c r="U4" s="38" t="s">
        <v>35</v>
      </c>
    </row>
    <row r="5" spans="1:21" x14ac:dyDescent="0.25">
      <c r="A5" s="42">
        <v>1980</v>
      </c>
      <c r="B5" s="42"/>
      <c r="C5" s="42"/>
      <c r="D5" s="43">
        <f>+'calculo Ec Inf'!C2</f>
        <v>689.81465912144108</v>
      </c>
      <c r="E5" s="42">
        <v>0.25</v>
      </c>
      <c r="F5" s="44">
        <f>(C5*D5)*E5</f>
        <v>0</v>
      </c>
      <c r="G5" s="45"/>
      <c r="I5" s="42">
        <v>1980</v>
      </c>
      <c r="J5" s="42"/>
      <c r="K5" s="42"/>
      <c r="L5" s="43">
        <v>600.18737903225656</v>
      </c>
      <c r="M5" s="42">
        <v>2.7400000000000001E-2</v>
      </c>
      <c r="N5" s="44">
        <f>(K5*L5)*M5</f>
        <v>0</v>
      </c>
      <c r="P5" s="42">
        <v>1980</v>
      </c>
      <c r="Q5" s="42"/>
      <c r="R5" s="42"/>
      <c r="S5" s="43">
        <v>600.18737903225656</v>
      </c>
      <c r="T5" s="42">
        <v>1.43E-2</v>
      </c>
      <c r="U5" s="44">
        <f>(R5*S5)*T5</f>
        <v>0</v>
      </c>
    </row>
    <row r="6" spans="1:21" x14ac:dyDescent="0.25">
      <c r="A6" s="42">
        <v>1981</v>
      </c>
      <c r="B6" s="42">
        <f t="shared" ref="B6:B39" si="0">0.1929740688</f>
        <v>0.19297406880000001</v>
      </c>
      <c r="C6" s="42">
        <f>EXP(B6)</f>
        <v>1.2128513424206084</v>
      </c>
      <c r="D6" s="43">
        <f>+'calculo Ec Inf'!C3</f>
        <v>733.01998858947115</v>
      </c>
      <c r="E6" s="42">
        <v>0.25</v>
      </c>
      <c r="F6" s="44">
        <f>(C6*D6)*E6</f>
        <v>222.26106929546978</v>
      </c>
      <c r="G6" s="45">
        <f t="shared" ref="G6:G39" si="1">+F6+N6+U6</f>
        <v>267.93544800072118</v>
      </c>
      <c r="I6" s="42">
        <v>1981</v>
      </c>
      <c r="J6" s="42">
        <v>0.291788939586</v>
      </c>
      <c r="K6" s="42">
        <f>EXP(J6)</f>
        <v>1.338820415826079</v>
      </c>
      <c r="L6" s="43">
        <v>818.11483370361054</v>
      </c>
      <c r="M6" s="42">
        <v>2.7400000000000001E-2</v>
      </c>
      <c r="N6" s="44">
        <f>(K6*L6)*M6</f>
        <v>30.011462266759906</v>
      </c>
      <c r="P6" s="42">
        <v>1981</v>
      </c>
      <c r="Q6" s="42">
        <v>0.291788939586</v>
      </c>
      <c r="R6" s="42">
        <f>EXP(Q6)</f>
        <v>1.338820415826079</v>
      </c>
      <c r="S6" s="43">
        <v>818.11483370361054</v>
      </c>
      <c r="T6" s="42">
        <v>1.43E-2</v>
      </c>
      <c r="U6" s="44">
        <f>(R6*S6)*T6</f>
        <v>15.662916438491484</v>
      </c>
    </row>
    <row r="7" spans="1:21" x14ac:dyDescent="0.25">
      <c r="A7" s="42">
        <v>1982</v>
      </c>
      <c r="B7" s="42">
        <f t="shared" si="0"/>
        <v>0.19297406880000001</v>
      </c>
      <c r="C7" s="42">
        <f t="shared" ref="C7:C39" si="2">EXP(B7)</f>
        <v>1.2128513424206084</v>
      </c>
      <c r="D7" s="43">
        <f>+'calculo Ec Inf'!C4</f>
        <v>606.66988950420512</v>
      </c>
      <c r="E7" s="42">
        <v>0.25</v>
      </c>
      <c r="F7" s="44">
        <f t="shared" ref="F7:F39" si="3">(C7*D7)*E7</f>
        <v>183.95009747283433</v>
      </c>
      <c r="G7" s="45">
        <f t="shared" si="1"/>
        <v>216.56877668279947</v>
      </c>
      <c r="I7" s="42">
        <v>1982</v>
      </c>
      <c r="J7" s="42">
        <v>0.291788939586</v>
      </c>
      <c r="K7" s="42">
        <f t="shared" ref="K7:K39" si="4">EXP(J7)</f>
        <v>1.338820415826079</v>
      </c>
      <c r="L7" s="43">
        <v>584.26246998788065</v>
      </c>
      <c r="M7" s="42">
        <v>2.7400000000000001E-2</v>
      </c>
      <c r="N7" s="44">
        <f t="shared" ref="N7:N39" si="5">(K7*L7)*M7</f>
        <v>21.432897130768453</v>
      </c>
      <c r="P7" s="42">
        <v>1982</v>
      </c>
      <c r="Q7" s="42">
        <v>0.291788939586</v>
      </c>
      <c r="R7" s="42">
        <f t="shared" ref="R7:R39" si="6">EXP(Q7)</f>
        <v>1.338820415826079</v>
      </c>
      <c r="S7" s="43">
        <v>584.26246998788065</v>
      </c>
      <c r="T7" s="42">
        <v>1.43E-2</v>
      </c>
      <c r="U7" s="44">
        <f t="shared" ref="U7:U39" si="7">(R7*S7)*T7</f>
        <v>11.185782079196674</v>
      </c>
    </row>
    <row r="8" spans="1:21" x14ac:dyDescent="0.25">
      <c r="A8" s="42">
        <v>1983</v>
      </c>
      <c r="B8" s="42">
        <f t="shared" si="0"/>
        <v>0.19297406880000001</v>
      </c>
      <c r="C8" s="42">
        <f t="shared" si="2"/>
        <v>1.2128513424206084</v>
      </c>
      <c r="D8" s="43">
        <f>+'calculo Ec Inf'!C5</f>
        <v>388.15675848372899</v>
      </c>
      <c r="E8" s="42">
        <v>0.25</v>
      </c>
      <c r="F8" s="44">
        <f t="shared" si="3"/>
        <v>117.69411139915564</v>
      </c>
      <c r="G8" s="45">
        <f t="shared" si="1"/>
        <v>138.48203006240269</v>
      </c>
      <c r="I8" s="42">
        <v>1983</v>
      </c>
      <c r="J8" s="42">
        <v>0.291788939586</v>
      </c>
      <c r="K8" s="42">
        <f t="shared" si="4"/>
        <v>1.338820415826079</v>
      </c>
      <c r="L8" s="43">
        <v>372.35108834159513</v>
      </c>
      <c r="M8" s="42">
        <v>2.7400000000000001E-2</v>
      </c>
      <c r="N8" s="44">
        <f t="shared" si="5"/>
        <v>13.659207946593977</v>
      </c>
      <c r="P8" s="42">
        <v>1983</v>
      </c>
      <c r="Q8" s="42">
        <v>0.291788939586</v>
      </c>
      <c r="R8" s="42">
        <f t="shared" si="6"/>
        <v>1.338820415826079</v>
      </c>
      <c r="S8" s="43">
        <v>372.35108834159513</v>
      </c>
      <c r="T8" s="42">
        <v>1.43E-2</v>
      </c>
      <c r="U8" s="44">
        <f t="shared" si="7"/>
        <v>7.1287107166530612</v>
      </c>
    </row>
    <row r="9" spans="1:21" x14ac:dyDescent="0.25">
      <c r="A9" s="42">
        <v>1984</v>
      </c>
      <c r="B9" s="42">
        <f t="shared" si="0"/>
        <v>0.19297406880000001</v>
      </c>
      <c r="C9" s="42">
        <f t="shared" si="2"/>
        <v>1.2128513424206084</v>
      </c>
      <c r="D9" s="43">
        <f>+'calculo Ec Inf'!C6</f>
        <v>462.40882611530708</v>
      </c>
      <c r="E9" s="42">
        <v>0.25</v>
      </c>
      <c r="F9" s="44">
        <f t="shared" si="3"/>
        <v>140.20829137527198</v>
      </c>
      <c r="G9" s="45">
        <f t="shared" si="1"/>
        <v>168.5327521404711</v>
      </c>
      <c r="I9" s="42">
        <v>1984</v>
      </c>
      <c r="J9" s="42">
        <v>0.291788939586</v>
      </c>
      <c r="K9" s="42">
        <f t="shared" si="4"/>
        <v>1.338820415826079</v>
      </c>
      <c r="L9" s="43">
        <v>507.34486522968439</v>
      </c>
      <c r="M9" s="42">
        <v>2.7400000000000001E-2</v>
      </c>
      <c r="N9" s="44">
        <f t="shared" si="5"/>
        <v>18.61127637809248</v>
      </c>
      <c r="P9" s="42">
        <v>1984</v>
      </c>
      <c r="Q9" s="42">
        <v>0.291788939586</v>
      </c>
      <c r="R9" s="42">
        <f t="shared" si="6"/>
        <v>1.338820415826079</v>
      </c>
      <c r="S9" s="43">
        <v>507.34486522968439</v>
      </c>
      <c r="T9" s="42">
        <v>1.43E-2</v>
      </c>
      <c r="U9" s="44">
        <f t="shared" si="7"/>
        <v>9.7131843871066597</v>
      </c>
    </row>
    <row r="10" spans="1:21" x14ac:dyDescent="0.25">
      <c r="A10" s="42">
        <v>1985</v>
      </c>
      <c r="B10" s="42">
        <f t="shared" si="0"/>
        <v>0.19297406880000001</v>
      </c>
      <c r="C10" s="42">
        <f t="shared" si="2"/>
        <v>1.2128513424206084</v>
      </c>
      <c r="D10" s="43">
        <f>+'calculo Ec Inf'!C7</f>
        <v>578.0029927032981</v>
      </c>
      <c r="E10" s="42">
        <v>0.25</v>
      </c>
      <c r="F10" s="44">
        <f t="shared" si="3"/>
        <v>175.25792640583106</v>
      </c>
      <c r="G10" s="45">
        <f t="shared" si="1"/>
        <v>200.17279984237896</v>
      </c>
      <c r="I10" s="42">
        <v>1985</v>
      </c>
      <c r="J10" s="42">
        <v>0.291788939586</v>
      </c>
      <c r="K10" s="42">
        <f t="shared" si="4"/>
        <v>1.338820415826079</v>
      </c>
      <c r="L10" s="43">
        <v>446.27268320005305</v>
      </c>
      <c r="M10" s="42">
        <v>2.7400000000000001E-2</v>
      </c>
      <c r="N10" s="44">
        <f t="shared" si="5"/>
        <v>16.370924032647793</v>
      </c>
      <c r="P10" s="42">
        <v>1985</v>
      </c>
      <c r="Q10" s="42">
        <v>0.291788939586</v>
      </c>
      <c r="R10" s="42">
        <f t="shared" si="6"/>
        <v>1.338820415826079</v>
      </c>
      <c r="S10" s="43">
        <v>446.27268320005305</v>
      </c>
      <c r="T10" s="42">
        <v>1.43E-2</v>
      </c>
      <c r="U10" s="44">
        <f t="shared" si="7"/>
        <v>8.5439494039001254</v>
      </c>
    </row>
    <row r="11" spans="1:21" x14ac:dyDescent="0.25">
      <c r="A11" s="42">
        <v>1986</v>
      </c>
      <c r="B11" s="42">
        <f t="shared" si="0"/>
        <v>0.19297406880000001</v>
      </c>
      <c r="C11" s="42">
        <f t="shared" si="2"/>
        <v>1.2128513424206084</v>
      </c>
      <c r="D11" s="43">
        <f>+'calculo Ec Inf'!C8</f>
        <v>736.77674873588762</v>
      </c>
      <c r="E11" s="42">
        <v>0.25</v>
      </c>
      <c r="F11" s="44">
        <f t="shared" si="3"/>
        <v>223.40016719215316</v>
      </c>
      <c r="G11" s="45">
        <f t="shared" si="1"/>
        <v>266.65932815268968</v>
      </c>
      <c r="I11" s="42">
        <v>1986</v>
      </c>
      <c r="J11" s="42">
        <v>0.291788939586</v>
      </c>
      <c r="K11" s="42">
        <f t="shared" si="4"/>
        <v>1.338820415826079</v>
      </c>
      <c r="L11" s="43">
        <v>774.85369869558861</v>
      </c>
      <c r="M11" s="42">
        <v>2.7400000000000001E-2</v>
      </c>
      <c r="N11" s="44">
        <f t="shared" si="5"/>
        <v>28.424484659920889</v>
      </c>
      <c r="P11" s="42">
        <v>1986</v>
      </c>
      <c r="Q11" s="42">
        <v>0.291788939586</v>
      </c>
      <c r="R11" s="42">
        <f t="shared" si="6"/>
        <v>1.338820415826079</v>
      </c>
      <c r="S11" s="43">
        <v>774.85369869558861</v>
      </c>
      <c r="T11" s="42">
        <v>1.43E-2</v>
      </c>
      <c r="U11" s="44">
        <f t="shared" si="7"/>
        <v>14.834676300615646</v>
      </c>
    </row>
    <row r="12" spans="1:21" x14ac:dyDescent="0.25">
      <c r="A12" s="42">
        <v>1987</v>
      </c>
      <c r="B12" s="42">
        <f t="shared" si="0"/>
        <v>0.19297406880000001</v>
      </c>
      <c r="C12" s="42">
        <f t="shared" si="2"/>
        <v>1.2128513424206084</v>
      </c>
      <c r="D12" s="43">
        <f>+'calculo Ec Inf'!C9</f>
        <v>619.77910503837052</v>
      </c>
      <c r="E12" s="42">
        <v>0.25</v>
      </c>
      <c r="F12" s="44">
        <f t="shared" si="3"/>
        <v>187.92497988750773</v>
      </c>
      <c r="G12" s="45">
        <f t="shared" si="1"/>
        <v>236.25836112704471</v>
      </c>
      <c r="I12" s="42">
        <v>1987</v>
      </c>
      <c r="J12" s="42">
        <v>0.291788939586</v>
      </c>
      <c r="K12" s="42">
        <f t="shared" si="4"/>
        <v>1.338820415826079</v>
      </c>
      <c r="L12" s="43">
        <v>865.74261710911128</v>
      </c>
      <c r="M12" s="42">
        <v>2.7400000000000001E-2</v>
      </c>
      <c r="N12" s="44">
        <f t="shared" si="5"/>
        <v>31.758624603436768</v>
      </c>
      <c r="P12" s="42">
        <v>1987</v>
      </c>
      <c r="Q12" s="42">
        <v>0.291788939586</v>
      </c>
      <c r="R12" s="42">
        <f t="shared" si="6"/>
        <v>1.338820415826079</v>
      </c>
      <c r="S12" s="43">
        <v>865.74261710911128</v>
      </c>
      <c r="T12" s="42">
        <v>1.43E-2</v>
      </c>
      <c r="U12" s="44">
        <f t="shared" si="7"/>
        <v>16.574756636100211</v>
      </c>
    </row>
    <row r="13" spans="1:21" x14ac:dyDescent="0.25">
      <c r="A13" s="42">
        <v>1988</v>
      </c>
      <c r="B13" s="42">
        <f t="shared" si="0"/>
        <v>0.19297406880000001</v>
      </c>
      <c r="C13" s="42">
        <f t="shared" si="2"/>
        <v>1.2128513424206084</v>
      </c>
      <c r="D13" s="43">
        <f>+'calculo Ec Inf'!C10</f>
        <v>510.15504170278336</v>
      </c>
      <c r="E13" s="42">
        <v>0.25</v>
      </c>
      <c r="F13" s="44">
        <f t="shared" si="3"/>
        <v>154.68555679296557</v>
      </c>
      <c r="G13" s="45">
        <f t="shared" si="1"/>
        <v>173.43344028965404</v>
      </c>
      <c r="I13" s="42">
        <v>1988</v>
      </c>
      <c r="J13" s="42">
        <v>0.291788939586</v>
      </c>
      <c r="K13" s="42">
        <f t="shared" si="4"/>
        <v>1.338820415826079</v>
      </c>
      <c r="L13" s="43">
        <v>335.8101855783861</v>
      </c>
      <c r="M13" s="42">
        <v>2.7400000000000001E-2</v>
      </c>
      <c r="N13" s="44">
        <f t="shared" si="5"/>
        <v>12.31875318487444</v>
      </c>
      <c r="P13" s="42">
        <v>1988</v>
      </c>
      <c r="Q13" s="42">
        <v>0.291788939586</v>
      </c>
      <c r="R13" s="42">
        <f t="shared" si="6"/>
        <v>1.338820415826079</v>
      </c>
      <c r="S13" s="43">
        <v>335.8101855783861</v>
      </c>
      <c r="T13" s="42">
        <v>1.43E-2</v>
      </c>
      <c r="U13" s="44">
        <f t="shared" si="7"/>
        <v>6.429130311814033</v>
      </c>
    </row>
    <row r="14" spans="1:21" x14ac:dyDescent="0.25">
      <c r="A14" s="42">
        <v>1989</v>
      </c>
      <c r="B14" s="42">
        <f t="shared" si="0"/>
        <v>0.19297406880000001</v>
      </c>
      <c r="C14" s="42">
        <f t="shared" si="2"/>
        <v>1.2128513424206084</v>
      </c>
      <c r="D14" s="43">
        <f>+'calculo Ec Inf'!C11</f>
        <v>490.11702718868702</v>
      </c>
      <c r="E14" s="42">
        <v>0.25</v>
      </c>
      <c r="F14" s="44">
        <f t="shared" si="3"/>
        <v>148.60977359224921</v>
      </c>
      <c r="G14" s="45">
        <f t="shared" si="1"/>
        <v>178.39638773339988</v>
      </c>
      <c r="I14" s="42">
        <v>1989</v>
      </c>
      <c r="J14" s="42">
        <v>0.291788939586</v>
      </c>
      <c r="K14" s="42">
        <f t="shared" si="4"/>
        <v>1.338820415826079</v>
      </c>
      <c r="L14" s="43">
        <v>533.53480803624529</v>
      </c>
      <c r="M14" s="42">
        <v>2.7400000000000001E-2</v>
      </c>
      <c r="N14" s="44">
        <f t="shared" si="5"/>
        <v>19.572019843345988</v>
      </c>
      <c r="P14" s="42">
        <v>1989</v>
      </c>
      <c r="Q14" s="42">
        <v>0.291788939586</v>
      </c>
      <c r="R14" s="42">
        <f t="shared" si="6"/>
        <v>1.338820415826079</v>
      </c>
      <c r="S14" s="43">
        <v>533.53480803624529</v>
      </c>
      <c r="T14" s="42">
        <v>1.43E-2</v>
      </c>
      <c r="U14" s="44">
        <f t="shared" si="7"/>
        <v>10.214594297804657</v>
      </c>
    </row>
    <row r="15" spans="1:21" x14ac:dyDescent="0.25">
      <c r="A15" s="42">
        <v>1990</v>
      </c>
      <c r="B15" s="42">
        <f t="shared" si="0"/>
        <v>0.19297406880000001</v>
      </c>
      <c r="C15" s="42">
        <f t="shared" si="2"/>
        <v>1.2128513424206084</v>
      </c>
      <c r="D15" s="43">
        <f>+'calculo Ec Inf'!C12</f>
        <v>494.74573110514564</v>
      </c>
      <c r="E15" s="42">
        <v>0.25</v>
      </c>
      <c r="F15" s="44">
        <f t="shared" si="3"/>
        <v>150.01325603193533</v>
      </c>
      <c r="G15" s="45">
        <f t="shared" si="1"/>
        <v>191.47090784664704</v>
      </c>
      <c r="I15" s="42">
        <v>1990</v>
      </c>
      <c r="J15" s="42">
        <v>0.291788939586</v>
      </c>
      <c r="K15" s="42">
        <f t="shared" si="4"/>
        <v>1.338820415826079</v>
      </c>
      <c r="L15" s="43">
        <v>742.58524979641311</v>
      </c>
      <c r="M15" s="42">
        <v>2.7400000000000001E-2</v>
      </c>
      <c r="N15" s="44">
        <f t="shared" si="5"/>
        <v>27.240759225973658</v>
      </c>
      <c r="P15" s="42">
        <v>1990</v>
      </c>
      <c r="Q15" s="42">
        <v>0.291788939586</v>
      </c>
      <c r="R15" s="42">
        <f t="shared" si="6"/>
        <v>1.338820415826079</v>
      </c>
      <c r="S15" s="43">
        <v>742.58524979641311</v>
      </c>
      <c r="T15" s="42">
        <v>1.43E-2</v>
      </c>
      <c r="U15" s="44">
        <f t="shared" si="7"/>
        <v>14.216892588738077</v>
      </c>
    </row>
    <row r="16" spans="1:21" x14ac:dyDescent="0.25">
      <c r="A16" s="42">
        <v>1991</v>
      </c>
      <c r="B16" s="42">
        <f t="shared" si="0"/>
        <v>0.19297406880000001</v>
      </c>
      <c r="C16" s="42">
        <f t="shared" si="2"/>
        <v>1.2128513424206084</v>
      </c>
      <c r="D16" s="43">
        <f>+'calculo Ec Inf'!C13</f>
        <v>508.05747487325937</v>
      </c>
      <c r="E16" s="42">
        <v>0.25</v>
      </c>
      <c r="F16" s="44">
        <f t="shared" si="3"/>
        <v>154.0495476067143</v>
      </c>
      <c r="G16" s="45">
        <f t="shared" si="1"/>
        <v>189.00160951425201</v>
      </c>
      <c r="I16" s="42">
        <v>1991</v>
      </c>
      <c r="J16" s="42">
        <v>0.291788939586</v>
      </c>
      <c r="K16" s="42">
        <f t="shared" si="4"/>
        <v>1.338820415826079</v>
      </c>
      <c r="L16" s="43">
        <v>626.05778394082085</v>
      </c>
      <c r="M16" s="42">
        <v>2.7400000000000001E-2</v>
      </c>
      <c r="N16" s="44">
        <f t="shared" si="5"/>
        <v>22.966103027974412</v>
      </c>
      <c r="P16" s="42">
        <v>1991</v>
      </c>
      <c r="Q16" s="42">
        <v>0.291788939586</v>
      </c>
      <c r="R16" s="42">
        <f t="shared" si="6"/>
        <v>1.338820415826079</v>
      </c>
      <c r="S16" s="43">
        <v>626.05778394082085</v>
      </c>
      <c r="T16" s="42">
        <v>1.43E-2</v>
      </c>
      <c r="U16" s="44">
        <f t="shared" si="7"/>
        <v>11.985958879563288</v>
      </c>
    </row>
    <row r="17" spans="1:21" x14ac:dyDescent="0.25">
      <c r="A17" s="42">
        <v>1992</v>
      </c>
      <c r="B17" s="42">
        <f t="shared" si="0"/>
        <v>0.19297406880000001</v>
      </c>
      <c r="C17" s="42">
        <f t="shared" si="2"/>
        <v>1.2128513424206084</v>
      </c>
      <c r="D17" s="43">
        <f>+'calculo Ec Inf'!C14</f>
        <v>549.54688949481397</v>
      </c>
      <c r="E17" s="42">
        <v>0.25</v>
      </c>
      <c r="F17" s="44">
        <f t="shared" si="3"/>
        <v>166.62967066171373</v>
      </c>
      <c r="G17" s="45">
        <f t="shared" si="1"/>
        <v>200.02642835533891</v>
      </c>
      <c r="I17" s="42">
        <v>1992</v>
      </c>
      <c r="J17" s="42">
        <v>0.291788939586</v>
      </c>
      <c r="K17" s="42">
        <f t="shared" si="4"/>
        <v>1.338820415826079</v>
      </c>
      <c r="L17" s="43">
        <v>598.19933278301073</v>
      </c>
      <c r="M17" s="42">
        <v>2.7400000000000001E-2</v>
      </c>
      <c r="N17" s="44">
        <f t="shared" si="5"/>
        <v>21.944152537298077</v>
      </c>
      <c r="P17" s="42">
        <v>1992</v>
      </c>
      <c r="Q17" s="42">
        <v>0.291788939586</v>
      </c>
      <c r="R17" s="42">
        <f t="shared" si="6"/>
        <v>1.338820415826079</v>
      </c>
      <c r="S17" s="43">
        <v>598.19933278301073</v>
      </c>
      <c r="T17" s="42">
        <v>1.43E-2</v>
      </c>
      <c r="U17" s="44">
        <f t="shared" si="7"/>
        <v>11.452605156327099</v>
      </c>
    </row>
    <row r="18" spans="1:21" x14ac:dyDescent="0.25">
      <c r="A18" s="42">
        <v>1993</v>
      </c>
      <c r="B18" s="42">
        <f t="shared" si="0"/>
        <v>0.19297406880000001</v>
      </c>
      <c r="C18" s="42">
        <f t="shared" si="2"/>
        <v>1.2128513424206084</v>
      </c>
      <c r="D18" s="43">
        <f>+'calculo Ec Inf'!C15</f>
        <v>568.76584483636282</v>
      </c>
      <c r="E18" s="42">
        <v>0.25</v>
      </c>
      <c r="F18" s="44">
        <f t="shared" si="3"/>
        <v>172.45710460819353</v>
      </c>
      <c r="G18" s="45">
        <f t="shared" si="1"/>
        <v>190.61479410783306</v>
      </c>
      <c r="I18" s="42">
        <v>1993</v>
      </c>
      <c r="J18" s="42">
        <v>0.291788939586</v>
      </c>
      <c r="K18" s="42">
        <f t="shared" si="4"/>
        <v>1.338820415826079</v>
      </c>
      <c r="L18" s="43">
        <v>325.23869063010187</v>
      </c>
      <c r="M18" s="42">
        <v>2.7400000000000001E-2</v>
      </c>
      <c r="N18" s="44">
        <f t="shared" si="5"/>
        <v>11.930951853480154</v>
      </c>
      <c r="P18" s="42">
        <v>1993</v>
      </c>
      <c r="Q18" s="42">
        <v>0.291788939586</v>
      </c>
      <c r="R18" s="42">
        <f t="shared" si="6"/>
        <v>1.338820415826079</v>
      </c>
      <c r="S18" s="43">
        <v>325.23869063010187</v>
      </c>
      <c r="T18" s="42">
        <v>1.43E-2</v>
      </c>
      <c r="U18" s="44">
        <f t="shared" si="7"/>
        <v>6.2267376461593509</v>
      </c>
    </row>
    <row r="19" spans="1:21" x14ac:dyDescent="0.25">
      <c r="A19" s="42">
        <v>1994</v>
      </c>
      <c r="B19" s="42">
        <f t="shared" si="0"/>
        <v>0.19297406880000001</v>
      </c>
      <c r="C19" s="42">
        <f t="shared" si="2"/>
        <v>1.2128513424206084</v>
      </c>
      <c r="D19" s="43">
        <f>+'calculo Ec Inf'!C16</f>
        <v>529.19168333836456</v>
      </c>
      <c r="E19" s="42">
        <v>0.25</v>
      </c>
      <c r="F19" s="44">
        <f t="shared" si="3"/>
        <v>160.45771088368923</v>
      </c>
      <c r="G19" s="45">
        <f t="shared" si="1"/>
        <v>190.83429307570378</v>
      </c>
      <c r="I19" s="42">
        <v>1994</v>
      </c>
      <c r="J19" s="42">
        <v>0.291788939586</v>
      </c>
      <c r="K19" s="42">
        <f t="shared" si="4"/>
        <v>1.338820415826079</v>
      </c>
      <c r="L19" s="43">
        <v>544.1022558594052</v>
      </c>
      <c r="M19" s="42">
        <v>2.7400000000000001E-2</v>
      </c>
      <c r="N19" s="44">
        <f t="shared" si="5"/>
        <v>19.959672711299746</v>
      </c>
      <c r="P19" s="42">
        <v>1994</v>
      </c>
      <c r="Q19" s="42">
        <v>0.291788939586</v>
      </c>
      <c r="R19" s="42">
        <f t="shared" si="6"/>
        <v>1.338820415826079</v>
      </c>
      <c r="S19" s="43">
        <v>544.1022558594052</v>
      </c>
      <c r="T19" s="42">
        <v>1.43E-2</v>
      </c>
      <c r="U19" s="44">
        <f t="shared" si="7"/>
        <v>10.41690948071483</v>
      </c>
    </row>
    <row r="20" spans="1:21" x14ac:dyDescent="0.25">
      <c r="A20" s="42">
        <v>1995</v>
      </c>
      <c r="B20" s="42">
        <f t="shared" si="0"/>
        <v>0.19297406880000001</v>
      </c>
      <c r="C20" s="42">
        <f t="shared" si="2"/>
        <v>1.2128513424206084</v>
      </c>
      <c r="D20" s="43">
        <f>+'calculo Ec Inf'!C17</f>
        <v>513.64636312235984</v>
      </c>
      <c r="E20" s="42">
        <v>0.25</v>
      </c>
      <c r="F20" s="44">
        <f t="shared" si="3"/>
        <v>155.74417026060436</v>
      </c>
      <c r="G20" s="45">
        <f t="shared" si="1"/>
        <v>183.02118791138693</v>
      </c>
      <c r="I20" s="42">
        <v>1995</v>
      </c>
      <c r="J20" s="42">
        <v>0.291788939586</v>
      </c>
      <c r="K20" s="42">
        <f t="shared" si="4"/>
        <v>1.338820415826079</v>
      </c>
      <c r="L20" s="43">
        <v>488.58317051907051</v>
      </c>
      <c r="M20" s="42">
        <v>2.7400000000000001E-2</v>
      </c>
      <c r="N20" s="44">
        <f t="shared" si="5"/>
        <v>17.923028384447068</v>
      </c>
      <c r="P20" s="42">
        <v>1995</v>
      </c>
      <c r="Q20" s="42">
        <v>0.291788939586</v>
      </c>
      <c r="R20" s="42">
        <f t="shared" si="6"/>
        <v>1.338820415826079</v>
      </c>
      <c r="S20" s="43">
        <v>488.58317051907051</v>
      </c>
      <c r="T20" s="42">
        <v>1.43E-2</v>
      </c>
      <c r="U20" s="44">
        <f t="shared" si="7"/>
        <v>9.353989266335514</v>
      </c>
    </row>
    <row r="21" spans="1:21" x14ac:dyDescent="0.25">
      <c r="A21" s="42">
        <v>1996</v>
      </c>
      <c r="B21" s="42">
        <f t="shared" si="0"/>
        <v>0.19297406880000001</v>
      </c>
      <c r="C21" s="42">
        <f t="shared" si="2"/>
        <v>1.2128513424206084</v>
      </c>
      <c r="D21" s="43">
        <f>+'calculo Ec Inf'!C18</f>
        <v>559.91436466072719</v>
      </c>
      <c r="E21" s="42">
        <v>0.25</v>
      </c>
      <c r="F21" s="44">
        <f t="shared" si="3"/>
        <v>169.77322220483626</v>
      </c>
      <c r="G21" s="45">
        <f t="shared" si="1"/>
        <v>204.5839634668734</v>
      </c>
      <c r="I21" s="42">
        <v>1996</v>
      </c>
      <c r="J21" s="42">
        <v>0.291788939586</v>
      </c>
      <c r="K21" s="42">
        <f t="shared" si="4"/>
        <v>1.338820415826079</v>
      </c>
      <c r="L21" s="43">
        <v>623.52646288796791</v>
      </c>
      <c r="M21" s="42">
        <v>2.7400000000000001E-2</v>
      </c>
      <c r="N21" s="44">
        <f t="shared" si="5"/>
        <v>22.873244858029199</v>
      </c>
      <c r="P21" s="42">
        <v>1996</v>
      </c>
      <c r="Q21" s="42">
        <v>0.291788939586</v>
      </c>
      <c r="R21" s="42">
        <f t="shared" si="6"/>
        <v>1.338820415826079</v>
      </c>
      <c r="S21" s="43">
        <v>623.52646288796791</v>
      </c>
      <c r="T21" s="42">
        <v>1.43E-2</v>
      </c>
      <c r="U21" s="44">
        <f t="shared" si="7"/>
        <v>11.937496404007939</v>
      </c>
    </row>
    <row r="22" spans="1:21" x14ac:dyDescent="0.25">
      <c r="A22" s="42">
        <v>1997</v>
      </c>
      <c r="B22" s="42">
        <f t="shared" si="0"/>
        <v>0.19297406880000001</v>
      </c>
      <c r="C22" s="42">
        <f t="shared" si="2"/>
        <v>1.2128513424206084</v>
      </c>
      <c r="D22" s="43">
        <f>+'calculo Ec Inf'!C19</f>
        <v>676.70881776427098</v>
      </c>
      <c r="E22" s="42">
        <v>0.25</v>
      </c>
      <c r="F22" s="44">
        <f t="shared" si="3"/>
        <v>205.18679951331472</v>
      </c>
      <c r="G22" s="45">
        <f t="shared" si="1"/>
        <v>239.99473585219701</v>
      </c>
      <c r="I22" s="42">
        <v>1997</v>
      </c>
      <c r="J22" s="42">
        <v>0.291788939586</v>
      </c>
      <c r="K22" s="42">
        <f t="shared" si="4"/>
        <v>1.338820415826079</v>
      </c>
      <c r="L22" s="43">
        <v>623.47622138922316</v>
      </c>
      <c r="M22" s="42">
        <v>2.7400000000000001E-2</v>
      </c>
      <c r="N22" s="44">
        <f t="shared" si="5"/>
        <v>22.871401814996986</v>
      </c>
      <c r="P22" s="42">
        <v>1997</v>
      </c>
      <c r="Q22" s="42">
        <v>0.291788939586</v>
      </c>
      <c r="R22" s="42">
        <f t="shared" si="6"/>
        <v>1.338820415826079</v>
      </c>
      <c r="S22" s="43">
        <v>623.47622138922316</v>
      </c>
      <c r="T22" s="42">
        <v>1.43E-2</v>
      </c>
      <c r="U22" s="44">
        <f t="shared" si="7"/>
        <v>11.936534523885289</v>
      </c>
    </row>
    <row r="23" spans="1:21" x14ac:dyDescent="0.25">
      <c r="A23" s="42">
        <v>1998</v>
      </c>
      <c r="B23" s="42">
        <f t="shared" si="0"/>
        <v>0.19297406880000001</v>
      </c>
      <c r="C23" s="42">
        <f t="shared" si="2"/>
        <v>1.2128513424206084</v>
      </c>
      <c r="D23" s="43">
        <f>+'calculo Ec Inf'!C20</f>
        <v>613.66691222489362</v>
      </c>
      <c r="E23" s="42">
        <v>0.25</v>
      </c>
      <c r="F23" s="44">
        <f t="shared" si="3"/>
        <v>186.07168457276799</v>
      </c>
      <c r="G23" s="45">
        <f t="shared" si="1"/>
        <v>215.97354211684868</v>
      </c>
      <c r="I23" s="42">
        <v>1998</v>
      </c>
      <c r="J23" s="42">
        <v>0.291788939586</v>
      </c>
      <c r="K23" s="42">
        <f t="shared" si="4"/>
        <v>1.338820415826079</v>
      </c>
      <c r="L23" s="43">
        <v>535.59903616799477</v>
      </c>
      <c r="M23" s="42">
        <v>2.7400000000000001E-2</v>
      </c>
      <c r="N23" s="44">
        <f t="shared" si="5"/>
        <v>19.647743326326403</v>
      </c>
      <c r="P23" s="42">
        <v>1998</v>
      </c>
      <c r="Q23" s="42">
        <v>0.291788939586</v>
      </c>
      <c r="R23" s="42">
        <f t="shared" si="6"/>
        <v>1.338820415826079</v>
      </c>
      <c r="S23" s="43">
        <v>535.59903616799477</v>
      </c>
      <c r="T23" s="42">
        <v>1.43E-2</v>
      </c>
      <c r="U23" s="44">
        <f t="shared" si="7"/>
        <v>10.254114217754291</v>
      </c>
    </row>
    <row r="24" spans="1:21" x14ac:dyDescent="0.25">
      <c r="A24" s="42">
        <v>1999</v>
      </c>
      <c r="B24" s="42">
        <f t="shared" si="0"/>
        <v>0.19297406880000001</v>
      </c>
      <c r="C24" s="42">
        <f t="shared" si="2"/>
        <v>1.2128513424206084</v>
      </c>
      <c r="D24" s="43">
        <f>+'calculo Ec Inf'!C21</f>
        <v>485.80246042062242</v>
      </c>
      <c r="E24" s="42">
        <v>0.25</v>
      </c>
      <c r="F24" s="44">
        <f t="shared" si="3"/>
        <v>147.30154156809661</v>
      </c>
      <c r="G24" s="45">
        <f t="shared" si="1"/>
        <v>171.77620855318986</v>
      </c>
      <c r="I24" s="42">
        <v>1999</v>
      </c>
      <c r="J24" s="42">
        <v>0.291788939586</v>
      </c>
      <c r="K24" s="42">
        <f t="shared" si="4"/>
        <v>1.338820415826079</v>
      </c>
      <c r="L24" s="43">
        <v>438.38774993908515</v>
      </c>
      <c r="M24" s="42">
        <v>2.7400000000000001E-2</v>
      </c>
      <c r="N24" s="44">
        <f t="shared" si="5"/>
        <v>16.081675668862239</v>
      </c>
      <c r="P24" s="42">
        <v>1999</v>
      </c>
      <c r="Q24" s="42">
        <v>0.291788939586</v>
      </c>
      <c r="R24" s="42">
        <f t="shared" si="6"/>
        <v>1.338820415826079</v>
      </c>
      <c r="S24" s="43">
        <v>438.38774993908515</v>
      </c>
      <c r="T24" s="42">
        <v>1.43E-2</v>
      </c>
      <c r="U24" s="44">
        <f t="shared" si="7"/>
        <v>8.3929913162310221</v>
      </c>
    </row>
    <row r="25" spans="1:21" x14ac:dyDescent="0.25">
      <c r="A25" s="42">
        <v>2000</v>
      </c>
      <c r="B25" s="42">
        <f t="shared" si="0"/>
        <v>0.19297406880000001</v>
      </c>
      <c r="C25" s="42">
        <f t="shared" si="2"/>
        <v>1.2128513424206084</v>
      </c>
      <c r="D25" s="43">
        <f>+'calculo Ec Inf'!C22</f>
        <v>1063.5272952576347</v>
      </c>
      <c r="E25" s="42">
        <v>0.25</v>
      </c>
      <c r="F25" s="44">
        <f t="shared" si="3"/>
        <v>322.47512693854526</v>
      </c>
      <c r="G25" s="45">
        <f t="shared" si="1"/>
        <v>444.45960877629693</v>
      </c>
      <c r="I25" s="42">
        <v>2000</v>
      </c>
      <c r="J25" s="42">
        <v>0.291788939586</v>
      </c>
      <c r="K25" s="42">
        <f t="shared" si="4"/>
        <v>1.338820415826079</v>
      </c>
      <c r="L25" s="43">
        <v>2184.9736526714737</v>
      </c>
      <c r="M25" s="42">
        <v>2.7400000000000001E-2</v>
      </c>
      <c r="N25" s="44">
        <f t="shared" si="5"/>
        <v>80.152872958138985</v>
      </c>
      <c r="P25" s="42">
        <v>2000</v>
      </c>
      <c r="Q25" s="42">
        <v>0.291788939586</v>
      </c>
      <c r="R25" s="42">
        <f t="shared" si="6"/>
        <v>1.338820415826079</v>
      </c>
      <c r="S25" s="43">
        <v>2184.9736526714737</v>
      </c>
      <c r="T25" s="42">
        <v>1.43E-2</v>
      </c>
      <c r="U25" s="44">
        <f t="shared" si="7"/>
        <v>41.831608879612688</v>
      </c>
    </row>
    <row r="26" spans="1:21" x14ac:dyDescent="0.25">
      <c r="A26" s="42">
        <v>2001</v>
      </c>
      <c r="B26" s="42">
        <f t="shared" si="0"/>
        <v>0.19297406880000001</v>
      </c>
      <c r="C26" s="42">
        <f t="shared" si="2"/>
        <v>1.2128513424206084</v>
      </c>
      <c r="D26" s="43">
        <f>+'calculo Ec Inf'!C23</f>
        <v>1472.1276884109491</v>
      </c>
      <c r="E26" s="42">
        <v>0.25</v>
      </c>
      <c r="F26" s="44">
        <f t="shared" si="3"/>
        <v>446.36801077594168</v>
      </c>
      <c r="G26" s="45">
        <f t="shared" si="1"/>
        <v>553.0641656859035</v>
      </c>
      <c r="I26" s="42">
        <v>2001</v>
      </c>
      <c r="J26" s="42">
        <v>0.291788939586</v>
      </c>
      <c r="K26" s="42">
        <f t="shared" si="4"/>
        <v>1.338820415826079</v>
      </c>
      <c r="L26" s="43">
        <v>1911.130693080275</v>
      </c>
      <c r="M26" s="42">
        <v>2.7400000000000001E-2</v>
      </c>
      <c r="N26" s="44">
        <f t="shared" si="5"/>
        <v>70.107305624291428</v>
      </c>
      <c r="P26" s="42">
        <v>2001</v>
      </c>
      <c r="Q26" s="42">
        <v>0.291788939586</v>
      </c>
      <c r="R26" s="42">
        <f t="shared" si="6"/>
        <v>1.338820415826079</v>
      </c>
      <c r="S26" s="43">
        <v>1911.130693080275</v>
      </c>
      <c r="T26" s="42">
        <v>1.43E-2</v>
      </c>
      <c r="U26" s="44">
        <f t="shared" si="7"/>
        <v>36.588849285670342</v>
      </c>
    </row>
    <row r="27" spans="1:21" x14ac:dyDescent="0.25">
      <c r="A27" s="42">
        <v>2002</v>
      </c>
      <c r="B27" s="42">
        <f t="shared" si="0"/>
        <v>0.19297406880000001</v>
      </c>
      <c r="C27" s="42">
        <f t="shared" si="2"/>
        <v>1.2128513424206084</v>
      </c>
      <c r="D27" s="43">
        <f>+'calculo Ec Inf'!C24</f>
        <v>1643.1116828257188</v>
      </c>
      <c r="E27" s="42">
        <v>0.25</v>
      </c>
      <c r="F27" s="44">
        <f t="shared" si="3"/>
        <v>498.21255256553951</v>
      </c>
      <c r="G27" s="45">
        <f t="shared" si="1"/>
        <v>615.19416166011115</v>
      </c>
      <c r="I27" s="42">
        <v>2002</v>
      </c>
      <c r="J27" s="42">
        <v>0.291788939586</v>
      </c>
      <c r="K27" s="42">
        <f t="shared" si="4"/>
        <v>1.338820415826079</v>
      </c>
      <c r="L27" s="43">
        <v>2095.3627040751107</v>
      </c>
      <c r="M27" s="42">
        <v>2.7400000000000001E-2</v>
      </c>
      <c r="N27" s="44">
        <f t="shared" si="5"/>
        <v>76.865613649670536</v>
      </c>
      <c r="P27" s="42">
        <v>2002</v>
      </c>
      <c r="Q27" s="42">
        <v>0.291788939586</v>
      </c>
      <c r="R27" s="42">
        <f t="shared" si="6"/>
        <v>1.338820415826079</v>
      </c>
      <c r="S27" s="43">
        <v>2095.3627040751107</v>
      </c>
      <c r="T27" s="42">
        <v>1.43E-2</v>
      </c>
      <c r="U27" s="44">
        <f t="shared" si="7"/>
        <v>40.115995444901046</v>
      </c>
    </row>
    <row r="28" spans="1:21" x14ac:dyDescent="0.25">
      <c r="A28" s="42">
        <v>2003</v>
      </c>
      <c r="B28" s="42">
        <f t="shared" si="0"/>
        <v>0.19297406880000001</v>
      </c>
      <c r="C28" s="42">
        <f t="shared" si="2"/>
        <v>1.2128513424206084</v>
      </c>
      <c r="D28" s="43">
        <f>+'calculo Ec Inf'!C25</f>
        <v>1754.5225083856699</v>
      </c>
      <c r="E28" s="42">
        <v>0.25</v>
      </c>
      <c r="F28" s="44">
        <f t="shared" si="3"/>
        <v>531.99374490068328</v>
      </c>
      <c r="G28" s="45">
        <f t="shared" si="1"/>
        <v>660.46790839737685</v>
      </c>
      <c r="I28" s="42">
        <v>2003</v>
      </c>
      <c r="J28" s="42">
        <v>0.291788939586</v>
      </c>
      <c r="K28" s="42">
        <f t="shared" si="4"/>
        <v>1.338820415826079</v>
      </c>
      <c r="L28" s="43">
        <v>2301.2161716000169</v>
      </c>
      <c r="M28" s="42">
        <v>2.7400000000000001E-2</v>
      </c>
      <c r="N28" s="44">
        <f t="shared" si="5"/>
        <v>84.417076254422156</v>
      </c>
      <c r="P28" s="42">
        <v>2003</v>
      </c>
      <c r="Q28" s="42">
        <v>0.291788939586</v>
      </c>
      <c r="R28" s="42">
        <f t="shared" si="6"/>
        <v>1.338820415826079</v>
      </c>
      <c r="S28" s="43">
        <v>2301.2161716000169</v>
      </c>
      <c r="T28" s="42">
        <v>1.43E-2</v>
      </c>
      <c r="U28" s="44">
        <f t="shared" si="7"/>
        <v>44.057087242271422</v>
      </c>
    </row>
    <row r="29" spans="1:21" x14ac:dyDescent="0.25">
      <c r="A29" s="42">
        <v>2004</v>
      </c>
      <c r="B29" s="42">
        <f t="shared" si="0"/>
        <v>0.19297406880000001</v>
      </c>
      <c r="C29" s="42">
        <f t="shared" si="2"/>
        <v>1.2128513424206084</v>
      </c>
      <c r="D29" s="43">
        <f>+'calculo Ec Inf'!C26</f>
        <v>2335.7557186641461</v>
      </c>
      <c r="E29" s="42">
        <v>0.25</v>
      </c>
      <c r="F29" s="44">
        <f t="shared" si="3"/>
        <v>708.2311147371056</v>
      </c>
      <c r="G29" s="45">
        <f t="shared" si="1"/>
        <v>850.84866507001004</v>
      </c>
      <c r="I29" s="42">
        <v>2004</v>
      </c>
      <c r="J29" s="42">
        <v>0.291788939586</v>
      </c>
      <c r="K29" s="42">
        <f t="shared" si="4"/>
        <v>1.338820415826079</v>
      </c>
      <c r="L29" s="43">
        <v>2554.551080525272</v>
      </c>
      <c r="M29" s="42">
        <v>2.7400000000000001E-2</v>
      </c>
      <c r="N29" s="44">
        <f t="shared" si="5"/>
        <v>93.710332832651829</v>
      </c>
      <c r="P29" s="42">
        <v>2004</v>
      </c>
      <c r="Q29" s="42">
        <v>0.291788939586</v>
      </c>
      <c r="R29" s="42">
        <f t="shared" si="6"/>
        <v>1.338820415826079</v>
      </c>
      <c r="S29" s="43">
        <v>2554.551080525272</v>
      </c>
      <c r="T29" s="42">
        <v>1.43E-2</v>
      </c>
      <c r="U29" s="44">
        <f t="shared" si="7"/>
        <v>48.9072175002526</v>
      </c>
    </row>
    <row r="30" spans="1:21" x14ac:dyDescent="0.25">
      <c r="A30" s="42">
        <v>2005</v>
      </c>
      <c r="B30" s="42">
        <f t="shared" si="0"/>
        <v>0.19297406880000001</v>
      </c>
      <c r="C30" s="42">
        <f t="shared" si="2"/>
        <v>1.2128513424206084</v>
      </c>
      <c r="D30" s="43">
        <f>+'calculo Ec Inf'!C27</f>
        <v>2622.9472850965899</v>
      </c>
      <c r="E30" s="42">
        <v>0.25</v>
      </c>
      <c r="F30" s="44">
        <f t="shared" si="3"/>
        <v>795.31128395697237</v>
      </c>
      <c r="G30" s="45">
        <f t="shared" si="1"/>
        <v>966.14630228779993</v>
      </c>
      <c r="I30" s="42">
        <v>2005</v>
      </c>
      <c r="J30" s="42">
        <v>0.291788939586</v>
      </c>
      <c r="K30" s="42">
        <f t="shared" si="4"/>
        <v>1.338820415826079</v>
      </c>
      <c r="L30" s="43">
        <v>3059.9795021712926</v>
      </c>
      <c r="M30" s="42">
        <v>2.7400000000000001E-2</v>
      </c>
      <c r="N30" s="44">
        <f t="shared" si="5"/>
        <v>112.2513070087452</v>
      </c>
      <c r="P30" s="42">
        <v>2005</v>
      </c>
      <c r="Q30" s="42">
        <v>0.291788939586</v>
      </c>
      <c r="R30" s="42">
        <f t="shared" si="6"/>
        <v>1.338820415826079</v>
      </c>
      <c r="S30" s="43">
        <v>3059.9795021712926</v>
      </c>
      <c r="T30" s="42">
        <v>1.43E-2</v>
      </c>
      <c r="U30" s="44">
        <f t="shared" si="7"/>
        <v>58.583711322082351</v>
      </c>
    </row>
    <row r="31" spans="1:21" x14ac:dyDescent="0.25">
      <c r="A31" s="42">
        <v>2006</v>
      </c>
      <c r="B31" s="42">
        <f t="shared" si="0"/>
        <v>0.19297406880000001</v>
      </c>
      <c r="C31" s="42">
        <f t="shared" si="2"/>
        <v>1.2128513424206084</v>
      </c>
      <c r="D31" s="43">
        <f>+'calculo Ec Inf'!C28</f>
        <v>2976.1847277348379</v>
      </c>
      <c r="E31" s="42">
        <v>0.25</v>
      </c>
      <c r="F31" s="44">
        <f t="shared" si="3"/>
        <v>902.41741058122784</v>
      </c>
      <c r="G31" s="45">
        <f t="shared" si="1"/>
        <v>1094.9735531417982</v>
      </c>
      <c r="I31" s="42">
        <v>2006</v>
      </c>
      <c r="J31" s="42">
        <v>0.291788939586</v>
      </c>
      <c r="K31" s="42">
        <f t="shared" si="4"/>
        <v>1.338820415826079</v>
      </c>
      <c r="L31" s="43">
        <v>3449.0460738645493</v>
      </c>
      <c r="M31" s="42">
        <v>2.7400000000000001E-2</v>
      </c>
      <c r="N31" s="44">
        <f t="shared" si="5"/>
        <v>126.52370038752116</v>
      </c>
      <c r="P31" s="42">
        <v>2006</v>
      </c>
      <c r="Q31" s="42">
        <v>0.291788939586</v>
      </c>
      <c r="R31" s="42">
        <f t="shared" si="6"/>
        <v>1.338820415826079</v>
      </c>
      <c r="S31" s="43">
        <v>3449.0460738645493</v>
      </c>
      <c r="T31" s="42">
        <v>1.43E-2</v>
      </c>
      <c r="U31" s="44">
        <f t="shared" si="7"/>
        <v>66.032442173049361</v>
      </c>
    </row>
    <row r="32" spans="1:21" x14ac:dyDescent="0.25">
      <c r="A32" s="42">
        <v>2007</v>
      </c>
      <c r="B32" s="42">
        <f t="shared" si="0"/>
        <v>0.19297406880000001</v>
      </c>
      <c r="C32" s="42">
        <f t="shared" si="2"/>
        <v>1.2128513424206084</v>
      </c>
      <c r="D32" s="43">
        <f>+'calculo Ec Inf'!C29</f>
        <v>3113.9671464136009</v>
      </c>
      <c r="E32" s="42">
        <v>0.25</v>
      </c>
      <c r="F32" s="44">
        <f t="shared" si="3"/>
        <v>944.19480844535178</v>
      </c>
      <c r="G32" s="45">
        <f t="shared" si="1"/>
        <v>1146.3611637524716</v>
      </c>
      <c r="I32" s="42">
        <v>2007</v>
      </c>
      <c r="J32" s="42">
        <v>0.291788939586</v>
      </c>
      <c r="K32" s="42">
        <f t="shared" si="4"/>
        <v>1.338820415826079</v>
      </c>
      <c r="L32" s="43">
        <v>3621.1832287832103</v>
      </c>
      <c r="M32" s="42">
        <v>2.7400000000000001E-2</v>
      </c>
      <c r="N32" s="44">
        <f t="shared" si="5"/>
        <v>132.83832459028974</v>
      </c>
      <c r="P32" s="42">
        <v>2007</v>
      </c>
      <c r="Q32" s="42">
        <v>0.291788939586</v>
      </c>
      <c r="R32" s="42">
        <f t="shared" si="6"/>
        <v>1.338820415826079</v>
      </c>
      <c r="S32" s="43">
        <v>3621.1832287832103</v>
      </c>
      <c r="T32" s="42">
        <v>1.43E-2</v>
      </c>
      <c r="U32" s="44">
        <f t="shared" si="7"/>
        <v>69.328030716830042</v>
      </c>
    </row>
    <row r="33" spans="1:21" x14ac:dyDescent="0.25">
      <c r="A33" s="42">
        <v>2008</v>
      </c>
      <c r="B33" s="42">
        <f t="shared" si="0"/>
        <v>0.19297406880000001</v>
      </c>
      <c r="C33" s="42">
        <f t="shared" si="2"/>
        <v>1.2128513424206084</v>
      </c>
      <c r="D33" s="43">
        <f>+'calculo Ec Inf'!C30</f>
        <v>4185.2251861852455</v>
      </c>
      <c r="E33" s="42">
        <v>0.25</v>
      </c>
      <c r="F33" s="44">
        <f t="shared" si="3"/>
        <v>1269.0139963493291</v>
      </c>
      <c r="G33" s="45">
        <f t="shared" si="1"/>
        <v>1538.4741584271565</v>
      </c>
      <c r="I33" s="42">
        <v>2008</v>
      </c>
      <c r="J33" s="42">
        <v>0.291788939586</v>
      </c>
      <c r="K33" s="42">
        <f t="shared" si="4"/>
        <v>1.338820415826079</v>
      </c>
      <c r="L33" s="43">
        <v>4826.5430628113545</v>
      </c>
      <c r="M33" s="42">
        <v>2.7400000000000001E-2</v>
      </c>
      <c r="N33" s="44">
        <f t="shared" si="5"/>
        <v>177.05535829574276</v>
      </c>
      <c r="P33" s="42">
        <v>2008</v>
      </c>
      <c r="Q33" s="42">
        <v>0.291788939586</v>
      </c>
      <c r="R33" s="42">
        <f t="shared" si="6"/>
        <v>1.338820415826079</v>
      </c>
      <c r="S33" s="43">
        <v>4826.5430628113545</v>
      </c>
      <c r="T33" s="42">
        <v>1.43E-2</v>
      </c>
      <c r="U33" s="44">
        <f t="shared" si="7"/>
        <v>92.404803782084727</v>
      </c>
    </row>
    <row r="34" spans="1:21" x14ac:dyDescent="0.25">
      <c r="A34" s="42">
        <v>2009</v>
      </c>
      <c r="B34" s="42">
        <f t="shared" si="0"/>
        <v>0.19297406880000001</v>
      </c>
      <c r="C34" s="42">
        <f t="shared" si="2"/>
        <v>1.2128513424206084</v>
      </c>
      <c r="D34" s="43">
        <f>+'calculo Ec Inf'!C31</f>
        <v>3946.0725611781559</v>
      </c>
      <c r="E34" s="42">
        <v>0.25</v>
      </c>
      <c r="F34" s="44">
        <f t="shared" si="3"/>
        <v>1196.4998507785137</v>
      </c>
      <c r="G34" s="45">
        <f t="shared" si="1"/>
        <v>1462.8669579606251</v>
      </c>
      <c r="I34" s="42">
        <v>2009</v>
      </c>
      <c r="J34" s="42">
        <v>0.291788939586</v>
      </c>
      <c r="K34" s="42">
        <f t="shared" si="4"/>
        <v>1.338820415826079</v>
      </c>
      <c r="L34" s="43">
        <v>4771.140577580527</v>
      </c>
      <c r="M34" s="42">
        <v>2.7400000000000001E-2</v>
      </c>
      <c r="N34" s="44">
        <f t="shared" si="5"/>
        <v>175.02299128992451</v>
      </c>
      <c r="P34" s="42">
        <v>2009</v>
      </c>
      <c r="Q34" s="42">
        <v>0.291788939586</v>
      </c>
      <c r="R34" s="42">
        <f t="shared" si="6"/>
        <v>1.338820415826079</v>
      </c>
      <c r="S34" s="43">
        <v>4771.140577580527</v>
      </c>
      <c r="T34" s="42">
        <v>1.43E-2</v>
      </c>
      <c r="U34" s="44">
        <f t="shared" si="7"/>
        <v>91.344115892186878</v>
      </c>
    </row>
    <row r="35" spans="1:21" x14ac:dyDescent="0.25">
      <c r="A35" s="42">
        <v>2010</v>
      </c>
      <c r="B35" s="42">
        <f t="shared" si="0"/>
        <v>0.19297406880000001</v>
      </c>
      <c r="C35" s="42">
        <f t="shared" si="2"/>
        <v>1.2128513424206084</v>
      </c>
      <c r="D35" s="43">
        <f>+'calculo Ec Inf'!C32</f>
        <v>5142.862823691019</v>
      </c>
      <c r="E35" s="42">
        <v>0.25</v>
      </c>
      <c r="F35" s="44">
        <f t="shared" si="3"/>
        <v>1559.3820198996734</v>
      </c>
      <c r="G35" s="45">
        <f t="shared" si="1"/>
        <v>1864.3316778472022</v>
      </c>
      <c r="I35" s="42">
        <v>2010</v>
      </c>
      <c r="J35" s="42">
        <v>0.291788939586</v>
      </c>
      <c r="K35" s="42">
        <f t="shared" si="4"/>
        <v>1.338820415826079</v>
      </c>
      <c r="L35" s="43">
        <v>5462.2273093127196</v>
      </c>
      <c r="M35" s="42">
        <v>2.7400000000000001E-2</v>
      </c>
      <c r="N35" s="44">
        <f t="shared" si="5"/>
        <v>200.374595389983</v>
      </c>
      <c r="P35" s="42">
        <v>2010</v>
      </c>
      <c r="Q35" s="42">
        <v>0.291788939586</v>
      </c>
      <c r="R35" s="42">
        <f t="shared" si="6"/>
        <v>1.338820415826079</v>
      </c>
      <c r="S35" s="43">
        <v>5462.2273093127196</v>
      </c>
      <c r="T35" s="42">
        <v>1.43E-2</v>
      </c>
      <c r="U35" s="44">
        <f t="shared" si="7"/>
        <v>104.57506255754586</v>
      </c>
    </row>
    <row r="36" spans="1:21" x14ac:dyDescent="0.25">
      <c r="A36" s="42">
        <v>2011</v>
      </c>
      <c r="B36" s="42">
        <f t="shared" si="0"/>
        <v>0.19297406880000001</v>
      </c>
      <c r="C36" s="42">
        <f t="shared" si="2"/>
        <v>1.2128513424206084</v>
      </c>
      <c r="D36" s="43">
        <f>+'calculo Ec Inf'!C33</f>
        <v>5790.1058801855734</v>
      </c>
      <c r="E36" s="42">
        <v>0.25</v>
      </c>
      <c r="F36" s="44">
        <f t="shared" si="3"/>
        <v>1755.6344223851329</v>
      </c>
      <c r="G36" s="45">
        <f t="shared" si="1"/>
        <v>2107.6843114326803</v>
      </c>
      <c r="I36" s="42">
        <v>2011</v>
      </c>
      <c r="J36" s="42">
        <v>0.291788939586</v>
      </c>
      <c r="K36" s="42">
        <f t="shared" si="4"/>
        <v>1.338820415826079</v>
      </c>
      <c r="L36" s="43">
        <v>6305.8818663338307</v>
      </c>
      <c r="M36" s="42">
        <v>2.7400000000000001E-2</v>
      </c>
      <c r="N36" s="44">
        <f t="shared" si="5"/>
        <v>231.32294867872423</v>
      </c>
      <c r="P36" s="42">
        <v>2011</v>
      </c>
      <c r="Q36" s="42">
        <v>0.291788939586</v>
      </c>
      <c r="R36" s="42">
        <f t="shared" si="6"/>
        <v>1.338820415826079</v>
      </c>
      <c r="S36" s="43">
        <v>6305.8818663338307</v>
      </c>
      <c r="T36" s="42">
        <v>1.43E-2</v>
      </c>
      <c r="U36" s="44">
        <f t="shared" si="7"/>
        <v>120.72694036882324</v>
      </c>
    </row>
    <row r="37" spans="1:21" x14ac:dyDescent="0.25">
      <c r="A37" s="42">
        <v>2012</v>
      </c>
      <c r="B37" s="42">
        <f t="shared" si="0"/>
        <v>0.19297406880000001</v>
      </c>
      <c r="C37" s="42">
        <f t="shared" si="2"/>
        <v>1.2128513424206084</v>
      </c>
      <c r="D37" s="43">
        <f>+'calculo Ec Inf'!C34</f>
        <v>6989.0388316087374</v>
      </c>
      <c r="E37" s="42">
        <v>0.25</v>
      </c>
      <c r="F37" s="44">
        <f t="shared" si="3"/>
        <v>2119.1662822866047</v>
      </c>
      <c r="G37" s="45">
        <f t="shared" si="1"/>
        <v>2551.3046544058561</v>
      </c>
      <c r="I37" s="42">
        <v>2012</v>
      </c>
      <c r="J37" s="42">
        <v>0.291788939586</v>
      </c>
      <c r="K37" s="42">
        <f t="shared" si="4"/>
        <v>1.338820415826079</v>
      </c>
      <c r="L37" s="43">
        <v>7740.4186431252419</v>
      </c>
      <c r="M37" s="42">
        <v>2.7400000000000001E-2</v>
      </c>
      <c r="N37" s="44">
        <f t="shared" si="5"/>
        <v>283.94703587691828</v>
      </c>
      <c r="P37" s="42">
        <v>2012</v>
      </c>
      <c r="Q37" s="42">
        <v>0.291788939586</v>
      </c>
      <c r="R37" s="42">
        <f t="shared" si="6"/>
        <v>1.338820415826079</v>
      </c>
      <c r="S37" s="43">
        <v>7740.4186431252419</v>
      </c>
      <c r="T37" s="42">
        <v>1.43E-2</v>
      </c>
      <c r="U37" s="44">
        <f t="shared" si="7"/>
        <v>148.19133624233325</v>
      </c>
    </row>
    <row r="38" spans="1:21" x14ac:dyDescent="0.25">
      <c r="A38" s="42">
        <v>2013</v>
      </c>
      <c r="B38" s="42">
        <f t="shared" si="0"/>
        <v>0.19297406880000001</v>
      </c>
      <c r="C38" s="42">
        <f t="shared" si="2"/>
        <v>1.2128513424206084</v>
      </c>
      <c r="D38" s="43">
        <f>+'calculo Ec Inf'!C35</f>
        <v>7796.0835039429921</v>
      </c>
      <c r="E38" s="42">
        <v>0.25</v>
      </c>
      <c r="F38" s="44">
        <f t="shared" si="3"/>
        <v>2363.8725858451048</v>
      </c>
      <c r="G38" s="45">
        <f t="shared" si="1"/>
        <v>2859.2751592735895</v>
      </c>
      <c r="I38" s="42">
        <v>2013</v>
      </c>
      <c r="J38" s="42">
        <v>0.291788939586</v>
      </c>
      <c r="K38" s="42">
        <f t="shared" si="4"/>
        <v>1.338820415826079</v>
      </c>
      <c r="L38" s="43">
        <v>8873.6005932837561</v>
      </c>
      <c r="M38" s="42">
        <v>2.7400000000000001E-2</v>
      </c>
      <c r="N38" s="44">
        <f t="shared" si="5"/>
        <v>325.51631923118674</v>
      </c>
      <c r="P38" s="42">
        <v>2013</v>
      </c>
      <c r="Q38" s="42">
        <v>0.291788939586</v>
      </c>
      <c r="R38" s="42">
        <f t="shared" si="6"/>
        <v>1.338820415826079</v>
      </c>
      <c r="S38" s="43">
        <v>8873.6005932837561</v>
      </c>
      <c r="T38" s="42">
        <v>1.43E-2</v>
      </c>
      <c r="U38" s="44">
        <f t="shared" si="7"/>
        <v>169.8862541972982</v>
      </c>
    </row>
    <row r="39" spans="1:21" x14ac:dyDescent="0.25">
      <c r="A39" s="42">
        <v>2014</v>
      </c>
      <c r="B39" s="42">
        <f t="shared" si="0"/>
        <v>0.19297406880000001</v>
      </c>
      <c r="C39" s="42">
        <f t="shared" si="2"/>
        <v>1.2128513424206084</v>
      </c>
      <c r="D39" s="43">
        <f>+'calculo Ec Inf'!C36</f>
        <v>7507.9256262735407</v>
      </c>
      <c r="E39" s="42">
        <v>0.25</v>
      </c>
      <c r="F39" s="44">
        <f t="shared" si="3"/>
        <v>2276.4994186549879</v>
      </c>
      <c r="G39" s="45">
        <f t="shared" si="1"/>
        <v>2863.4142823876418</v>
      </c>
      <c r="I39" s="42">
        <v>2014</v>
      </c>
      <c r="J39" s="42">
        <v>0.291788939586</v>
      </c>
      <c r="K39" s="42">
        <f t="shared" si="4"/>
        <v>1.338820415826079</v>
      </c>
      <c r="L39" s="43">
        <v>10512.759445277596</v>
      </c>
      <c r="M39" s="42">
        <v>2.7400000000000001E-2</v>
      </c>
      <c r="N39" s="44">
        <f t="shared" si="5"/>
        <v>385.64669703296687</v>
      </c>
      <c r="P39" s="42">
        <v>2014</v>
      </c>
      <c r="Q39" s="42">
        <v>0.291788939586</v>
      </c>
      <c r="R39" s="42">
        <f t="shared" si="6"/>
        <v>1.338820415826079</v>
      </c>
      <c r="S39" s="43">
        <v>10512.759445277596</v>
      </c>
      <c r="T39" s="42">
        <v>1.43E-2</v>
      </c>
      <c r="U39" s="44">
        <f t="shared" si="7"/>
        <v>201.26816669968707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37"/>
  <sheetViews>
    <sheetView zoomScale="115" zoomScaleNormal="115" workbookViewId="0">
      <pane xSplit="2" ySplit="2" topLeftCell="E3" activePane="bottomRight" state="frozen"/>
      <selection pane="topRight" activeCell="B1" sqref="B1"/>
      <selection pane="bottomLeft" activeCell="A4" sqref="A4"/>
      <selection pane="bottomRight" activeCell="K14" sqref="K14"/>
    </sheetView>
  </sheetViews>
  <sheetFormatPr baseColWidth="10" defaultColWidth="11" defaultRowHeight="12.75" x14ac:dyDescent="0.2"/>
  <cols>
    <col min="1" max="1" width="11" style="17"/>
    <col min="2" max="2" width="11" style="48"/>
    <col min="3" max="4" width="9.42578125" style="7" customWidth="1"/>
    <col min="5" max="5" width="9.42578125" style="6" customWidth="1"/>
    <col min="6" max="6" width="9.42578125" style="18" customWidth="1"/>
    <col min="7" max="7" width="9.42578125" style="7" customWidth="1"/>
    <col min="8" max="8" width="10.7109375" style="19" customWidth="1"/>
    <col min="9" max="9" width="17" style="48" customWidth="1"/>
    <col min="10" max="10" width="6.5703125" style="22" bestFit="1" customWidth="1"/>
    <col min="11" max="22" width="11" style="17" customWidth="1"/>
    <col min="23" max="16384" width="11" style="17"/>
  </cols>
  <sheetData>
    <row r="1" spans="2:14" x14ac:dyDescent="0.2">
      <c r="B1" s="100" t="s">
        <v>46</v>
      </c>
      <c r="C1" s="100"/>
      <c r="D1" s="100"/>
      <c r="E1" s="100"/>
      <c r="F1" s="100"/>
      <c r="G1" s="100"/>
      <c r="H1" s="100"/>
      <c r="I1" s="100"/>
      <c r="J1" s="100"/>
    </row>
    <row r="2" spans="2:14" s="6" customFormat="1" ht="38.25" x14ac:dyDescent="0.25">
      <c r="B2" s="50" t="s">
        <v>0</v>
      </c>
      <c r="C2" s="51" t="s">
        <v>7</v>
      </c>
      <c r="D2" s="51" t="s">
        <v>8</v>
      </c>
      <c r="E2" s="51" t="s">
        <v>1</v>
      </c>
      <c r="F2" s="50" t="s">
        <v>9</v>
      </c>
      <c r="G2" s="52" t="s">
        <v>10</v>
      </c>
      <c r="H2" s="49" t="s">
        <v>6</v>
      </c>
      <c r="I2" s="49" t="s">
        <v>45</v>
      </c>
      <c r="J2" s="53" t="str">
        <f>+'calculo Ec Inf'!J1</f>
        <v>% PIB 
(Ec-Inf)</v>
      </c>
      <c r="L2" s="6" t="str">
        <f>+B2</f>
        <v>AÑOS</v>
      </c>
      <c r="M2" s="6" t="str">
        <f>+H2</f>
        <v xml:space="preserve">tasa de crecimiento PIB </v>
      </c>
      <c r="N2" s="96" t="str">
        <f>+J2</f>
        <v>% PIB 
(Ec-Inf)</v>
      </c>
    </row>
    <row r="3" spans="2:14" x14ac:dyDescent="0.2">
      <c r="B3" s="12">
        <v>1980</v>
      </c>
      <c r="C3" s="13">
        <v>24.8</v>
      </c>
      <c r="D3" s="14">
        <v>600.18737903225804</v>
      </c>
      <c r="E3" s="15">
        <v>23883.670999999998</v>
      </c>
      <c r="F3" s="8">
        <v>12</v>
      </c>
      <c r="G3" s="9">
        <v>4.7082752568571189E-2</v>
      </c>
      <c r="H3" s="35">
        <v>3.7086829688621776</v>
      </c>
      <c r="I3" s="47" t="s">
        <v>12</v>
      </c>
      <c r="J3" s="46">
        <f>+'calculo Ec Inf'!J2</f>
        <v>0</v>
      </c>
      <c r="K3" s="20"/>
      <c r="L3" s="6" t="s">
        <v>0</v>
      </c>
      <c r="M3" s="6" t="s">
        <v>6</v>
      </c>
      <c r="N3" s="96" t="s">
        <v>5</v>
      </c>
    </row>
    <row r="4" spans="2:14" ht="25.5" customHeight="1" x14ac:dyDescent="0.2">
      <c r="B4" s="12">
        <v>1981</v>
      </c>
      <c r="C4" s="13">
        <v>24.8</v>
      </c>
      <c r="D4" s="14">
        <v>681.72427419354801</v>
      </c>
      <c r="E4" s="15">
        <v>25224.228999999999</v>
      </c>
      <c r="F4" s="8">
        <v>12</v>
      </c>
      <c r="G4" s="9">
        <v>4.1890492505410604E-2</v>
      </c>
      <c r="H4" s="35">
        <v>5.612864119590327</v>
      </c>
      <c r="I4" s="101" t="s">
        <v>11</v>
      </c>
      <c r="J4" s="46">
        <f>+'calculo Ec Inf'!J3</f>
        <v>0.39302612235375933</v>
      </c>
      <c r="L4" s="6">
        <f t="shared" ref="L4:L37" si="0">+B4</f>
        <v>1981</v>
      </c>
      <c r="M4" s="6">
        <f t="shared" ref="M4:M37" si="1">+H4</f>
        <v>5.612864119590327</v>
      </c>
      <c r="N4" s="17">
        <v>39.302612235375932</v>
      </c>
    </row>
    <row r="5" spans="2:14" ht="15" customHeight="1" x14ac:dyDescent="0.2">
      <c r="B5" s="12">
        <v>1982</v>
      </c>
      <c r="C5" s="13">
        <v>33</v>
      </c>
      <c r="D5" s="14">
        <v>606.79793939393903</v>
      </c>
      <c r="E5" s="15">
        <v>25379.319</v>
      </c>
      <c r="F5" s="8">
        <v>15</v>
      </c>
      <c r="G5" s="9">
        <v>3.7972434521067924E-2</v>
      </c>
      <c r="H5" s="35">
        <v>0.61484535364787973</v>
      </c>
      <c r="I5" s="102"/>
      <c r="J5" s="46">
        <f>+'calculo Ec Inf'!J4</f>
        <v>0.35690427178956019</v>
      </c>
      <c r="L5" s="6">
        <f t="shared" si="0"/>
        <v>1982</v>
      </c>
      <c r="M5" s="6">
        <f t="shared" si="1"/>
        <v>0.61484535364787973</v>
      </c>
      <c r="N5" s="17">
        <v>35.690427178956021</v>
      </c>
    </row>
    <row r="6" spans="2:14" ht="15" customHeight="1" x14ac:dyDescent="0.2">
      <c r="B6" s="12">
        <v>1983</v>
      </c>
      <c r="C6" s="13">
        <v>54.1</v>
      </c>
      <c r="D6" s="14">
        <v>460.60020332717102</v>
      </c>
      <c r="E6" s="15">
        <v>25293.824000000001</v>
      </c>
      <c r="F6" s="8">
        <v>19</v>
      </c>
      <c r="G6" s="9">
        <v>2.4750376996530973E-2</v>
      </c>
      <c r="H6" s="35">
        <v>-0.33686877098632806</v>
      </c>
      <c r="I6" s="102"/>
      <c r="J6" s="46">
        <f>+'calculo Ec Inf'!J5</f>
        <v>0.3006555990684982</v>
      </c>
      <c r="L6" s="6">
        <f t="shared" si="0"/>
        <v>1983</v>
      </c>
      <c r="M6" s="6">
        <f t="shared" si="1"/>
        <v>-0.33686877098632806</v>
      </c>
      <c r="N6" s="17">
        <v>30.06555990684982</v>
      </c>
    </row>
    <row r="7" spans="2:14" ht="15" customHeight="1" x14ac:dyDescent="0.2">
      <c r="B7" s="12">
        <v>1984</v>
      </c>
      <c r="C7" s="13">
        <v>66.5</v>
      </c>
      <c r="D7" s="14">
        <v>520.63157894736798</v>
      </c>
      <c r="E7" s="15">
        <v>25957.856</v>
      </c>
      <c r="F7" s="8">
        <v>23</v>
      </c>
      <c r="G7" s="9">
        <v>3.6652574613225478E-2</v>
      </c>
      <c r="H7" s="35">
        <v>2.625273268288737</v>
      </c>
      <c r="I7" s="103"/>
      <c r="J7" s="46">
        <f>+'calculo Ec Inf'!J6</f>
        <v>0.32370827847441908</v>
      </c>
      <c r="L7" s="6">
        <f t="shared" si="0"/>
        <v>1984</v>
      </c>
      <c r="M7" s="6">
        <f t="shared" si="1"/>
        <v>2.625273268288737</v>
      </c>
      <c r="N7" s="17">
        <v>32.370827847441909</v>
      </c>
    </row>
    <row r="8" spans="2:14" x14ac:dyDescent="0.2">
      <c r="B8" s="12">
        <v>1985</v>
      </c>
      <c r="C8" s="13">
        <v>95</v>
      </c>
      <c r="D8" s="14">
        <v>438.91578947368401</v>
      </c>
      <c r="E8" s="15">
        <v>26979.297999999999</v>
      </c>
      <c r="F8" s="8">
        <v>23</v>
      </c>
      <c r="G8" s="9">
        <v>5.0518883916549233E-2</v>
      </c>
      <c r="H8" s="35">
        <v>3.9350014115187264</v>
      </c>
      <c r="I8" s="97" t="s">
        <v>13</v>
      </c>
      <c r="J8" s="46">
        <f>+'calculo Ec Inf'!J7</f>
        <v>0.45606197052608127</v>
      </c>
      <c r="L8" s="6">
        <f t="shared" si="0"/>
        <v>1985</v>
      </c>
      <c r="M8" s="6">
        <f t="shared" si="1"/>
        <v>3.9350014115187264</v>
      </c>
      <c r="N8" s="17">
        <v>45.606197052608124</v>
      </c>
    </row>
    <row r="9" spans="2:14" ht="15" customHeight="1" x14ac:dyDescent="0.2">
      <c r="B9" s="12">
        <v>1986</v>
      </c>
      <c r="C9" s="13">
        <v>95</v>
      </c>
      <c r="D9" s="14">
        <v>561.53684210526296</v>
      </c>
      <c r="E9" s="15">
        <v>27914.072</v>
      </c>
      <c r="F9" s="8">
        <v>23</v>
      </c>
      <c r="G9" s="9">
        <v>6.6427386817806397E-2</v>
      </c>
      <c r="H9" s="35">
        <v>3.4647825158386212</v>
      </c>
      <c r="I9" s="99"/>
      <c r="J9" s="46">
        <f>+'calculo Ec Inf'!J8</f>
        <v>0.47487414566238384</v>
      </c>
      <c r="L9" s="6">
        <f t="shared" si="0"/>
        <v>1986</v>
      </c>
      <c r="M9" s="6">
        <f t="shared" si="1"/>
        <v>3.4647825158386212</v>
      </c>
      <c r="N9" s="17">
        <v>47.487414566238385</v>
      </c>
    </row>
    <row r="10" spans="2:14" ht="15" customHeight="1" x14ac:dyDescent="0.2">
      <c r="B10" s="12">
        <v>1987</v>
      </c>
      <c r="C10" s="13">
        <v>95</v>
      </c>
      <c r="D10" s="14">
        <v>773.62105263157798</v>
      </c>
      <c r="E10" s="15">
        <v>27841.746999999999</v>
      </c>
      <c r="F10" s="8">
        <v>33.590000000000003</v>
      </c>
      <c r="G10" s="9">
        <v>6.6596721627931815E-2</v>
      </c>
      <c r="H10" s="35">
        <v>-0.25909870835040749</v>
      </c>
      <c r="I10" s="99"/>
      <c r="J10" s="46">
        <f>+'calculo Ec Inf'!J9</f>
        <v>0.3053928797870476</v>
      </c>
      <c r="L10" s="6">
        <f t="shared" si="0"/>
        <v>1987</v>
      </c>
      <c r="M10" s="6">
        <f t="shared" si="1"/>
        <v>-0.25909870835040749</v>
      </c>
      <c r="N10" s="17">
        <v>30.53928797870476</v>
      </c>
    </row>
    <row r="11" spans="2:14" ht="15" customHeight="1" x14ac:dyDescent="0.2">
      <c r="B11" s="12">
        <v>1988</v>
      </c>
      <c r="C11" s="13">
        <v>390</v>
      </c>
      <c r="D11" s="14">
        <v>550.72699999999998</v>
      </c>
      <c r="E11" s="15">
        <v>29481.756000000001</v>
      </c>
      <c r="F11" s="8">
        <v>39.090000000000003</v>
      </c>
      <c r="G11" s="9">
        <v>6.2986577049313E-2</v>
      </c>
      <c r="H11" s="35">
        <v>5.8904672900015953</v>
      </c>
      <c r="I11" s="98"/>
      <c r="J11" s="46">
        <f>+'calculo Ec Inf'!J10</f>
        <v>0.31491726443347445</v>
      </c>
      <c r="L11" s="6">
        <f t="shared" si="0"/>
        <v>1988</v>
      </c>
      <c r="M11" s="6">
        <f t="shared" si="1"/>
        <v>5.8904672900015953</v>
      </c>
      <c r="N11" s="17">
        <v>31.491726443347446</v>
      </c>
    </row>
    <row r="12" spans="2:14" x14ac:dyDescent="0.2">
      <c r="B12" s="12">
        <v>1989</v>
      </c>
      <c r="C12" s="13">
        <v>390</v>
      </c>
      <c r="D12" s="14">
        <v>511.529</v>
      </c>
      <c r="E12" s="15">
        <v>29778.276999999998</v>
      </c>
      <c r="F12" s="8">
        <v>42.11</v>
      </c>
      <c r="G12" s="9">
        <v>5.9788016952400672E-2</v>
      </c>
      <c r="H12" s="35">
        <v>1.0057779461983216</v>
      </c>
      <c r="I12" s="97" t="s">
        <v>14</v>
      </c>
      <c r="J12" s="46">
        <f>+'calculo Ec Inf'!J11</f>
        <v>0.34875126871281953</v>
      </c>
      <c r="L12" s="6">
        <f t="shared" si="0"/>
        <v>1989</v>
      </c>
      <c r="M12" s="6">
        <f t="shared" si="1"/>
        <v>1.0057779461983216</v>
      </c>
      <c r="N12" s="17">
        <v>34.87512687128195</v>
      </c>
    </row>
    <row r="13" spans="2:14" x14ac:dyDescent="0.2">
      <c r="B13" s="12">
        <v>1990</v>
      </c>
      <c r="C13" s="13">
        <v>390</v>
      </c>
      <c r="D13" s="14">
        <v>692.23589743589696</v>
      </c>
      <c r="E13" s="15">
        <v>30874.092000000001</v>
      </c>
      <c r="F13" s="8">
        <v>44.01</v>
      </c>
      <c r="G13" s="9">
        <v>5.4300503552456469E-2</v>
      </c>
      <c r="H13" s="35">
        <v>3.6799140527841843</v>
      </c>
      <c r="I13" s="99"/>
      <c r="J13" s="46">
        <f>+'calculo Ec Inf'!J12</f>
        <v>0.27659777332535374</v>
      </c>
      <c r="L13" s="6">
        <f t="shared" si="0"/>
        <v>1990</v>
      </c>
      <c r="M13" s="6">
        <f t="shared" si="1"/>
        <v>3.6799140527841843</v>
      </c>
      <c r="N13" s="17">
        <v>27.659777332535374</v>
      </c>
    </row>
    <row r="14" spans="2:14" x14ac:dyDescent="0.2">
      <c r="B14" s="12">
        <v>1991</v>
      </c>
      <c r="C14" s="13">
        <v>390</v>
      </c>
      <c r="D14" s="14">
        <v>695.51</v>
      </c>
      <c r="E14" s="13">
        <v>32199.005000000001</v>
      </c>
      <c r="F14" s="10">
        <v>51.53</v>
      </c>
      <c r="G14" s="11">
        <v>5.4004425518583019E-2</v>
      </c>
      <c r="H14" s="35">
        <v>4.2913423980209586</v>
      </c>
      <c r="I14" s="99"/>
      <c r="J14" s="46">
        <f>+'calculo Ec Inf'!J13</f>
        <v>0.27174535163297725</v>
      </c>
      <c r="L14" s="6">
        <f t="shared" si="0"/>
        <v>1991</v>
      </c>
      <c r="M14" s="6">
        <f t="shared" si="1"/>
        <v>4.2913423980209586</v>
      </c>
      <c r="N14" s="17">
        <v>27.174535163297726</v>
      </c>
    </row>
    <row r="15" spans="2:14" x14ac:dyDescent="0.2">
      <c r="B15" s="12">
        <v>1992</v>
      </c>
      <c r="C15" s="13">
        <v>390</v>
      </c>
      <c r="D15" s="14">
        <v>589.72</v>
      </c>
      <c r="E15" s="13">
        <v>32879.792000000001</v>
      </c>
      <c r="F15" s="10">
        <v>42.84</v>
      </c>
      <c r="G15" s="11">
        <v>4.9347726570044562E-2</v>
      </c>
      <c r="H15" s="35">
        <v>2.1143106751279959</v>
      </c>
      <c r="I15" s="98"/>
      <c r="J15" s="46">
        <f>+'calculo Ec Inf'!J14</f>
        <v>0.33918881563341735</v>
      </c>
      <c r="L15" s="6">
        <f t="shared" si="0"/>
        <v>1992</v>
      </c>
      <c r="M15" s="6">
        <f t="shared" si="1"/>
        <v>2.1143106751279959</v>
      </c>
      <c r="N15" s="17">
        <v>33.918881563341735</v>
      </c>
    </row>
    <row r="16" spans="2:14" x14ac:dyDescent="0.2">
      <c r="B16" s="12">
        <v>1993</v>
      </c>
      <c r="C16" s="13">
        <v>2029</v>
      </c>
      <c r="D16" s="14">
        <v>417.35682602267099</v>
      </c>
      <c r="E16" s="13">
        <v>33528.582000000002</v>
      </c>
      <c r="F16" s="10">
        <v>28.02</v>
      </c>
      <c r="G16" s="11">
        <v>5.5398468664285154E-2</v>
      </c>
      <c r="H16" s="35">
        <v>1.9732180787518416</v>
      </c>
      <c r="I16" s="97" t="s">
        <v>15</v>
      </c>
      <c r="J16" s="46">
        <f>+'calculo Ec Inf'!J15</f>
        <v>0.45671900451312808</v>
      </c>
      <c r="L16" s="6">
        <f t="shared" si="0"/>
        <v>1993</v>
      </c>
      <c r="M16" s="6">
        <f t="shared" si="1"/>
        <v>1.9732180787518416</v>
      </c>
      <c r="N16" s="17">
        <v>45.671900451312808</v>
      </c>
    </row>
    <row r="17" spans="2:14" x14ac:dyDescent="0.2">
      <c r="B17" s="12">
        <v>1994</v>
      </c>
      <c r="C17" s="13">
        <v>2297</v>
      </c>
      <c r="D17" s="14">
        <v>483.940356987374</v>
      </c>
      <c r="E17" s="15">
        <v>34956.313000000002</v>
      </c>
      <c r="F17" s="8">
        <v>39.869999999999997</v>
      </c>
      <c r="G17" s="9">
        <v>5.593612179482519E-2</v>
      </c>
      <c r="H17" s="35">
        <v>4.2582504682124664</v>
      </c>
      <c r="I17" s="99"/>
      <c r="J17" s="46">
        <f>+'calculo Ec Inf'!J16</f>
        <v>0.39433432306345689</v>
      </c>
      <c r="L17" s="6">
        <f t="shared" si="0"/>
        <v>1994</v>
      </c>
      <c r="M17" s="6">
        <f t="shared" si="1"/>
        <v>4.2582504682124664</v>
      </c>
      <c r="N17" s="17">
        <v>39.433432306345686</v>
      </c>
    </row>
    <row r="18" spans="2:14" x14ac:dyDescent="0.2">
      <c r="B18" s="12">
        <v>1995</v>
      </c>
      <c r="C18" s="13">
        <v>2922</v>
      </c>
      <c r="D18" s="14">
        <v>466.91170431211498</v>
      </c>
      <c r="E18" s="15">
        <v>35743.720999999998</v>
      </c>
      <c r="F18" s="8">
        <v>46.09</v>
      </c>
      <c r="G18" s="9">
        <v>5.7950912726875449E-2</v>
      </c>
      <c r="H18" s="35">
        <v>2.2525487742371553</v>
      </c>
      <c r="I18" s="99"/>
      <c r="J18" s="46">
        <f>+'calculo Ec Inf'!J17</f>
        <v>0.39198243740971489</v>
      </c>
      <c r="L18" s="6">
        <f t="shared" si="0"/>
        <v>1995</v>
      </c>
      <c r="M18" s="6">
        <f t="shared" si="1"/>
        <v>2.2525487742371553</v>
      </c>
      <c r="N18" s="17">
        <v>39.198243740971492</v>
      </c>
    </row>
    <row r="19" spans="2:14" x14ac:dyDescent="0.2">
      <c r="B19" s="12">
        <v>1996</v>
      </c>
      <c r="C19" s="13">
        <v>3627</v>
      </c>
      <c r="D19" s="14">
        <v>512.54811138682101</v>
      </c>
      <c r="E19" s="15">
        <v>36362.712</v>
      </c>
      <c r="F19" s="8">
        <v>34.81</v>
      </c>
      <c r="G19" s="9">
        <v>5.379201373217344E-2</v>
      </c>
      <c r="H19" s="35">
        <v>1.7317475144795367</v>
      </c>
      <c r="I19" s="98"/>
      <c r="J19" s="46">
        <f>+'calculo Ec Inf'!J18</f>
        <v>0.3991507507721036</v>
      </c>
      <c r="L19" s="6">
        <f t="shared" si="0"/>
        <v>1996</v>
      </c>
      <c r="M19" s="6">
        <f t="shared" si="1"/>
        <v>1.7317475144795367</v>
      </c>
      <c r="N19" s="17">
        <v>39.915075077210361</v>
      </c>
    </row>
    <row r="20" spans="2:14" x14ac:dyDescent="0.2">
      <c r="B20" s="12">
        <v>1997</v>
      </c>
      <c r="C20" s="13">
        <v>4438</v>
      </c>
      <c r="D20" s="14">
        <v>531.16831906263997</v>
      </c>
      <c r="E20" s="15">
        <v>37936.440999999999</v>
      </c>
      <c r="F20" s="8">
        <v>33.51</v>
      </c>
      <c r="G20" s="9">
        <v>6.4228428250532571E-2</v>
      </c>
      <c r="H20" s="35">
        <v>4.3278647643223138</v>
      </c>
      <c r="I20" s="12" t="s">
        <v>16</v>
      </c>
      <c r="J20" s="46">
        <f>+'calculo Ec Inf'!J19</f>
        <v>0.4518242659421387</v>
      </c>
      <c r="L20" s="6">
        <f t="shared" si="0"/>
        <v>1997</v>
      </c>
      <c r="M20" s="6">
        <f t="shared" si="1"/>
        <v>4.3278647643223138</v>
      </c>
      <c r="N20" s="17">
        <v>45.182426594213872</v>
      </c>
    </row>
    <row r="21" spans="2:14" x14ac:dyDescent="0.2">
      <c r="B21" s="12">
        <v>1998</v>
      </c>
      <c r="C21" s="13">
        <v>6521</v>
      </c>
      <c r="D21" s="14">
        <v>531.65511424628096</v>
      </c>
      <c r="E21" s="15">
        <v>39175.646000000001</v>
      </c>
      <c r="F21" s="8">
        <v>48.27</v>
      </c>
      <c r="G21" s="9">
        <v>6.9987363372860309E-2</v>
      </c>
      <c r="H21" s="35">
        <v>3.2665294037466595</v>
      </c>
      <c r="I21" s="12" t="s">
        <v>17</v>
      </c>
      <c r="J21" s="46">
        <f>+'calculo Ec Inf'!J20</f>
        <v>0.40622865524961788</v>
      </c>
      <c r="L21" s="6">
        <f t="shared" si="0"/>
        <v>1998</v>
      </c>
      <c r="M21" s="6">
        <f t="shared" si="1"/>
        <v>3.2665294037466595</v>
      </c>
      <c r="N21" s="17">
        <v>40.622865524961789</v>
      </c>
    </row>
    <row r="22" spans="2:14" x14ac:dyDescent="0.2">
      <c r="B22" s="12">
        <v>1999</v>
      </c>
      <c r="C22" s="13">
        <v>18287</v>
      </c>
      <c r="D22" s="14">
        <v>494.31065784436998</v>
      </c>
      <c r="E22" s="15">
        <v>37318.961000000003</v>
      </c>
      <c r="F22" s="8">
        <v>45.91</v>
      </c>
      <c r="G22" s="9">
        <v>7.3344860720678168E-2</v>
      </c>
      <c r="H22" s="35">
        <v>-4.7393857908558772</v>
      </c>
      <c r="I22" s="97" t="s">
        <v>18</v>
      </c>
      <c r="J22" s="46">
        <f>+'calculo Ec Inf'!J21</f>
        <v>0.34750658483125874</v>
      </c>
      <c r="L22" s="6">
        <f t="shared" si="0"/>
        <v>1999</v>
      </c>
      <c r="M22" s="6">
        <f t="shared" si="1"/>
        <v>-4.7393857908558772</v>
      </c>
      <c r="N22" s="17">
        <v>34.750658483125875</v>
      </c>
    </row>
    <row r="23" spans="2:14" x14ac:dyDescent="0.2">
      <c r="B23" s="12">
        <v>2000</v>
      </c>
      <c r="C23" s="15">
        <v>25000</v>
      </c>
      <c r="D23" s="14">
        <v>1120</v>
      </c>
      <c r="E23" s="15">
        <v>37726.410000000003</v>
      </c>
      <c r="F23" s="8">
        <v>8.7799999999999994</v>
      </c>
      <c r="G23" s="9">
        <v>8.3106783099866646E-2</v>
      </c>
      <c r="H23" s="35">
        <v>1.0918015643575956</v>
      </c>
      <c r="I23" s="98"/>
      <c r="J23" s="46">
        <f>+'calculo Ec Inf'!J22</f>
        <v>0.39683893640740797</v>
      </c>
      <c r="L23" s="6">
        <f t="shared" si="0"/>
        <v>2000</v>
      </c>
      <c r="M23" s="6">
        <f t="shared" si="1"/>
        <v>1.0918015643575956</v>
      </c>
      <c r="N23" s="17">
        <v>39.683893640740799</v>
      </c>
    </row>
    <row r="24" spans="2:14" x14ac:dyDescent="0.2">
      <c r="B24" s="12">
        <v>2001</v>
      </c>
      <c r="C24" s="15">
        <v>25000</v>
      </c>
      <c r="D24" s="14">
        <v>1511</v>
      </c>
      <c r="E24" s="15">
        <v>39241.362999999998</v>
      </c>
      <c r="F24" s="8">
        <v>6.89</v>
      </c>
      <c r="G24" s="9">
        <v>0.10248760806011886</v>
      </c>
      <c r="H24" s="35">
        <v>4.0156298995849227</v>
      </c>
      <c r="I24" s="97" t="s">
        <v>19</v>
      </c>
      <c r="J24" s="46">
        <f>+'calculo Ec Inf'!J23</f>
        <v>0.36602525856115392</v>
      </c>
      <c r="L24" s="6">
        <f t="shared" si="0"/>
        <v>2001</v>
      </c>
      <c r="M24" s="6">
        <f t="shared" si="1"/>
        <v>4.0156298995849227</v>
      </c>
      <c r="N24" s="17">
        <v>36.602525856115392</v>
      </c>
    </row>
    <row r="25" spans="2:14" ht="15" customHeight="1" x14ac:dyDescent="0.2">
      <c r="B25" s="12">
        <v>2002</v>
      </c>
      <c r="C25" s="15">
        <v>25000</v>
      </c>
      <c r="D25" s="14">
        <v>1840</v>
      </c>
      <c r="E25" s="15">
        <v>40848.993999999999</v>
      </c>
      <c r="F25" s="8">
        <v>6.61</v>
      </c>
      <c r="G25" s="9">
        <v>0.10180060944458719</v>
      </c>
      <c r="H25" s="35">
        <v>4.096776658853571</v>
      </c>
      <c r="I25" s="98"/>
      <c r="J25" s="46">
        <f>+'calculo Ec Inf'!J24</f>
        <v>0.33434465307614736</v>
      </c>
      <c r="L25" s="6">
        <f t="shared" si="0"/>
        <v>2002</v>
      </c>
      <c r="M25" s="6">
        <f t="shared" si="1"/>
        <v>4.096776658853571</v>
      </c>
      <c r="N25" s="17">
        <v>33.434465307614737</v>
      </c>
    </row>
    <row r="26" spans="2:14" x14ac:dyDescent="0.2">
      <c r="B26" s="12">
        <v>2003</v>
      </c>
      <c r="C26" s="15">
        <v>25000</v>
      </c>
      <c r="D26" s="14">
        <v>2121</v>
      </c>
      <c r="E26" s="15">
        <v>41961.262000000002</v>
      </c>
      <c r="F26" s="8">
        <v>6.22</v>
      </c>
      <c r="G26" s="9">
        <v>9.7539970113025495E-2</v>
      </c>
      <c r="H26" s="35">
        <v>2.7228773369547383</v>
      </c>
      <c r="I26" s="97" t="s">
        <v>20</v>
      </c>
      <c r="J26" s="46">
        <f>+'calculo Ec Inf'!J25</f>
        <v>0.31139458198839076</v>
      </c>
      <c r="L26" s="6">
        <f t="shared" si="0"/>
        <v>2003</v>
      </c>
      <c r="M26" s="6">
        <f t="shared" si="1"/>
        <v>2.7228773369547383</v>
      </c>
      <c r="N26" s="17">
        <v>31.139458198839076</v>
      </c>
    </row>
    <row r="27" spans="2:14" x14ac:dyDescent="0.2">
      <c r="B27" s="12">
        <v>2004</v>
      </c>
      <c r="C27" s="15">
        <v>25000</v>
      </c>
      <c r="D27" s="14">
        <v>2255</v>
      </c>
      <c r="E27" s="15">
        <v>45406.71</v>
      </c>
      <c r="F27" s="8">
        <v>5.03</v>
      </c>
      <c r="G27" s="9">
        <v>9.8243695469303768E-2</v>
      </c>
      <c r="H27" s="35">
        <v>8.2110209173403774</v>
      </c>
      <c r="I27" s="98"/>
      <c r="J27" s="46">
        <f>+'calculo Ec Inf'!J26</f>
        <v>0.37731648118403999</v>
      </c>
      <c r="L27" s="6">
        <f t="shared" si="0"/>
        <v>2004</v>
      </c>
      <c r="M27" s="6">
        <f t="shared" si="1"/>
        <v>8.2110209173403774</v>
      </c>
      <c r="N27" s="17">
        <v>37.731648118403996</v>
      </c>
    </row>
    <row r="28" spans="2:14" x14ac:dyDescent="0.2">
      <c r="B28" s="12">
        <v>2005</v>
      </c>
      <c r="C28" s="15">
        <v>25000</v>
      </c>
      <c r="D28" s="14">
        <v>2689</v>
      </c>
      <c r="E28" s="15">
        <v>47809.319000000003</v>
      </c>
      <c r="F28" s="8">
        <v>5.45</v>
      </c>
      <c r="G28" s="9">
        <v>0.10319443054119556</v>
      </c>
      <c r="H28" s="35">
        <v>5.2913082669940223</v>
      </c>
      <c r="I28" s="97" t="s">
        <v>44</v>
      </c>
      <c r="J28" s="46">
        <f>+'calculo Ec Inf'!J27</f>
        <v>0.35929576135656383</v>
      </c>
      <c r="L28" s="6">
        <f t="shared" si="0"/>
        <v>2005</v>
      </c>
      <c r="M28" s="6">
        <f t="shared" si="1"/>
        <v>5.2913082669940223</v>
      </c>
      <c r="N28" s="17">
        <v>35.929576135656383</v>
      </c>
    </row>
    <row r="29" spans="2:14" x14ac:dyDescent="0.2">
      <c r="B29" s="12">
        <v>2006</v>
      </c>
      <c r="C29" s="15">
        <v>25000</v>
      </c>
      <c r="D29" s="14">
        <v>3030</v>
      </c>
      <c r="E29" s="15">
        <v>49914.614999999998</v>
      </c>
      <c r="F29" s="8">
        <v>5.34</v>
      </c>
      <c r="G29" s="9">
        <v>0.10582381144762795</v>
      </c>
      <c r="H29" s="35">
        <v>4.4035264338318569</v>
      </c>
      <c r="I29" s="98"/>
      <c r="J29" s="46">
        <f>+'calculo Ec Inf'!J28</f>
        <v>0.36137741027782122</v>
      </c>
      <c r="L29" s="6">
        <f t="shared" si="0"/>
        <v>2006</v>
      </c>
      <c r="M29" s="6">
        <f t="shared" si="1"/>
        <v>4.4035264338318569</v>
      </c>
      <c r="N29" s="17">
        <v>36.13774102778212</v>
      </c>
    </row>
    <row r="30" spans="2:14" x14ac:dyDescent="0.2">
      <c r="B30" s="12">
        <v>2007</v>
      </c>
      <c r="C30" s="13">
        <v>25000</v>
      </c>
      <c r="D30" s="14">
        <v>3279</v>
      </c>
      <c r="E30" s="15">
        <v>51007.777000000002</v>
      </c>
      <c r="F30" s="10">
        <v>5.64</v>
      </c>
      <c r="G30" s="9">
        <v>0.10910641643059776</v>
      </c>
      <c r="H30" s="35">
        <v>2.1900639722454116</v>
      </c>
      <c r="I30" s="97" t="s">
        <v>21</v>
      </c>
      <c r="J30" s="46">
        <f>+'calculo Ec Inf'!J29</f>
        <v>0.34960694228498679</v>
      </c>
      <c r="L30" s="6">
        <f t="shared" si="0"/>
        <v>2007</v>
      </c>
      <c r="M30" s="6">
        <f t="shared" si="1"/>
        <v>2.1900639722454116</v>
      </c>
      <c r="N30" s="17">
        <v>34.960694228498681</v>
      </c>
    </row>
    <row r="31" spans="2:14" ht="15" customHeight="1" x14ac:dyDescent="0.2">
      <c r="B31" s="12">
        <v>2008</v>
      </c>
      <c r="C31" s="15">
        <v>25000</v>
      </c>
      <c r="D31" s="14">
        <v>4098.3</v>
      </c>
      <c r="E31" s="13">
        <v>56296.267432321576</v>
      </c>
      <c r="F31" s="8">
        <v>5.09</v>
      </c>
      <c r="G31" s="9">
        <v>0.11202905356875764</v>
      </c>
      <c r="H31" s="35">
        <v>6.3571305999083023</v>
      </c>
      <c r="I31" s="99"/>
      <c r="J31" s="46">
        <f>+'calculo Ec Inf'!J30</f>
        <v>0.37539325047633321</v>
      </c>
      <c r="L31" s="6">
        <f t="shared" si="0"/>
        <v>2008</v>
      </c>
      <c r="M31" s="6">
        <f t="shared" si="1"/>
        <v>6.3571305999083023</v>
      </c>
      <c r="N31" s="17">
        <v>37.539325047633319</v>
      </c>
    </row>
    <row r="32" spans="2:14" ht="15" customHeight="1" x14ac:dyDescent="0.2">
      <c r="B32" s="12">
        <v>2009</v>
      </c>
      <c r="C32" s="15">
        <v>25000</v>
      </c>
      <c r="D32" s="14">
        <v>4230.1000000000004</v>
      </c>
      <c r="E32" s="13">
        <v>54191.602841976433</v>
      </c>
      <c r="F32" s="8">
        <v>5.24</v>
      </c>
      <c r="G32" s="9">
        <v>0.12081690584506199</v>
      </c>
      <c r="H32" s="35">
        <v>0.56649159210009259</v>
      </c>
      <c r="I32" s="99"/>
      <c r="J32" s="46">
        <f>+'calculo Ec Inf'!J31</f>
        <v>0.34582325665129071</v>
      </c>
      <c r="L32" s="6">
        <f t="shared" si="0"/>
        <v>2009</v>
      </c>
      <c r="M32" s="6">
        <f t="shared" si="1"/>
        <v>0.56649159210009259</v>
      </c>
      <c r="N32" s="17">
        <v>34.582325665129069</v>
      </c>
    </row>
    <row r="33" spans="2:14" ht="15" customHeight="1" x14ac:dyDescent="0.2">
      <c r="B33" s="12">
        <v>2010</v>
      </c>
      <c r="C33" s="15">
        <v>25000</v>
      </c>
      <c r="D33" s="14">
        <v>4545.3999999999896</v>
      </c>
      <c r="E33" s="13">
        <v>57885.169122828367</v>
      </c>
      <c r="F33" s="8">
        <v>4.28</v>
      </c>
      <c r="G33" s="9">
        <v>0.1246124180030153</v>
      </c>
      <c r="H33" s="35">
        <v>3.5252986689402661</v>
      </c>
      <c r="I33" s="99"/>
      <c r="J33" s="46">
        <f>+'calculo Ec Inf'!J32</f>
        <v>0.41015789102107764</v>
      </c>
      <c r="L33" s="6">
        <f t="shared" si="0"/>
        <v>2010</v>
      </c>
      <c r="M33" s="6">
        <f t="shared" si="1"/>
        <v>3.5252986689402661</v>
      </c>
      <c r="N33" s="17">
        <v>41.01578910210776</v>
      </c>
    </row>
    <row r="34" spans="2:14" ht="15" customHeight="1" x14ac:dyDescent="0.2">
      <c r="B34" s="12">
        <v>2011</v>
      </c>
      <c r="C34" s="15">
        <v>25000</v>
      </c>
      <c r="D34" s="14">
        <v>5290.9794160000001</v>
      </c>
      <c r="E34" s="13">
        <v>61672.130646575431</v>
      </c>
      <c r="F34" s="8">
        <v>4.53</v>
      </c>
      <c r="G34" s="9">
        <v>0.12317595092058781</v>
      </c>
      <c r="H34" s="35">
        <v>7.8681409191099618</v>
      </c>
      <c r="I34" s="99"/>
      <c r="J34" s="46">
        <f>+'calculo Ec Inf'!J33</f>
        <v>0.39835428296300146</v>
      </c>
      <c r="L34" s="6">
        <f t="shared" si="0"/>
        <v>2011</v>
      </c>
      <c r="M34" s="6">
        <f t="shared" si="1"/>
        <v>7.8681409191099618</v>
      </c>
      <c r="N34" s="17">
        <v>39.835428296300144</v>
      </c>
    </row>
    <row r="35" spans="2:14" ht="15" customHeight="1" x14ac:dyDescent="0.2">
      <c r="B35" s="12">
        <v>2012</v>
      </c>
      <c r="C35" s="15">
        <v>25000</v>
      </c>
      <c r="D35" s="14">
        <v>6326.7377990000005</v>
      </c>
      <c r="E35" s="13">
        <v>64734.583255882477</v>
      </c>
      <c r="F35" s="33">
        <v>4.53</v>
      </c>
      <c r="G35" s="9">
        <v>0.13937688883026791</v>
      </c>
      <c r="H35" s="35">
        <v>5.6419620667119972</v>
      </c>
      <c r="I35" s="99"/>
      <c r="J35" s="46">
        <f>+'calculo Ec Inf'!J34</f>
        <v>0.40325752946630938</v>
      </c>
      <c r="L35" s="6">
        <f t="shared" si="0"/>
        <v>2012</v>
      </c>
      <c r="M35" s="6">
        <f t="shared" si="1"/>
        <v>5.6419620667119972</v>
      </c>
      <c r="N35" s="17">
        <v>40.325752946630935</v>
      </c>
    </row>
    <row r="36" spans="2:14" ht="15" customHeight="1" x14ac:dyDescent="0.2">
      <c r="B36" s="12">
        <v>2013</v>
      </c>
      <c r="C36" s="15">
        <v>25000</v>
      </c>
      <c r="D36" s="14">
        <v>7367.0561909999897</v>
      </c>
      <c r="E36" s="13">
        <v>67208.692565693607</v>
      </c>
      <c r="F36" s="33">
        <v>4.53</v>
      </c>
      <c r="G36" s="9">
        <v>0.14420876225553322</v>
      </c>
      <c r="H36" s="35">
        <v>4.5535755306204777</v>
      </c>
      <c r="I36" s="99"/>
      <c r="J36" s="46">
        <f>+'calculo Ec Inf'!J35</f>
        <v>0.38811637717201625</v>
      </c>
      <c r="L36" s="6">
        <f t="shared" si="0"/>
        <v>2013</v>
      </c>
      <c r="M36" s="6">
        <f t="shared" si="1"/>
        <v>4.5535755306204777</v>
      </c>
      <c r="N36" s="17">
        <v>38.811637717201627</v>
      </c>
    </row>
    <row r="37" spans="2:14" ht="15" customHeight="1" x14ac:dyDescent="0.2">
      <c r="B37" s="12">
        <v>2014</v>
      </c>
      <c r="C37" s="15">
        <v>25000</v>
      </c>
      <c r="D37" s="14">
        <v>9539.8967329999905</v>
      </c>
      <c r="E37" s="13">
        <v>67939.462434926376</v>
      </c>
      <c r="F37" s="8">
        <v>5.18</v>
      </c>
      <c r="G37" s="9">
        <v>0.14328533645763189</v>
      </c>
      <c r="H37" s="35">
        <v>3.674982139732478</v>
      </c>
      <c r="I37" s="98"/>
      <c r="J37" s="46">
        <f>+'calculo Ec Inf'!J36</f>
        <v>0.30015149665956503</v>
      </c>
      <c r="L37" s="6">
        <f t="shared" si="0"/>
        <v>2014</v>
      </c>
      <c r="M37" s="6">
        <f t="shared" si="1"/>
        <v>3.674982139732478</v>
      </c>
      <c r="N37" s="17">
        <v>30.015149665956503</v>
      </c>
    </row>
  </sheetData>
  <mergeCells count="10">
    <mergeCell ref="I26:I27"/>
    <mergeCell ref="I28:I29"/>
    <mergeCell ref="I30:I37"/>
    <mergeCell ref="B1:J1"/>
    <mergeCell ref="I4:I7"/>
    <mergeCell ref="I8:I11"/>
    <mergeCell ref="I12:I15"/>
    <mergeCell ref="I16:I19"/>
    <mergeCell ref="I24:I25"/>
    <mergeCell ref="I22:I23"/>
  </mergeCells>
  <pageMargins left="0.7" right="0.7" top="0.75" bottom="0.75" header="0.3" footer="0.3"/>
  <pageSetup paperSize="9" orientation="portrait" horizontalDpi="4294967293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8"/>
  <sheetViews>
    <sheetView tabSelected="1" workbookViewId="0">
      <selection activeCell="M46" sqref="M46"/>
    </sheetView>
  </sheetViews>
  <sheetFormatPr baseColWidth="10" defaultRowHeight="15" x14ac:dyDescent="0.25"/>
  <cols>
    <col min="1" max="2" width="11.42578125" style="36"/>
    <col min="3" max="3" width="23.42578125" style="36" customWidth="1"/>
    <col min="4" max="4" width="11.42578125" style="54"/>
    <col min="5" max="6" width="11.42578125" style="36"/>
    <col min="7" max="7" width="6.42578125" style="36" customWidth="1"/>
    <col min="8" max="8" width="11.42578125" style="36"/>
    <col min="9" max="9" width="7.85546875" style="36" customWidth="1"/>
    <col min="10" max="16384" width="11.42578125" style="36"/>
  </cols>
  <sheetData>
    <row r="2" spans="3:7" hidden="1" x14ac:dyDescent="0.25">
      <c r="D2" s="54" t="s">
        <v>24</v>
      </c>
      <c r="E2" s="36" t="s">
        <v>25</v>
      </c>
      <c r="F2" s="36" t="s">
        <v>26</v>
      </c>
    </row>
    <row r="3" spans="3:7" hidden="1" x14ac:dyDescent="0.25">
      <c r="C3" s="36">
        <v>1980</v>
      </c>
      <c r="D3" s="54">
        <v>0.28999999999999998</v>
      </c>
      <c r="E3" s="55">
        <v>3.7086829688621776</v>
      </c>
      <c r="F3" s="8">
        <v>12</v>
      </c>
    </row>
    <row r="4" spans="3:7" hidden="1" x14ac:dyDescent="0.25">
      <c r="C4" s="36">
        <v>1981</v>
      </c>
      <c r="D4" s="54">
        <v>0.28999999999999998</v>
      </c>
      <c r="E4" s="55">
        <v>5.612864119590327</v>
      </c>
      <c r="F4" s="8">
        <v>12</v>
      </c>
      <c r="G4" s="56">
        <f>+F4-F3</f>
        <v>0</v>
      </c>
    </row>
    <row r="5" spans="3:7" hidden="1" x14ac:dyDescent="0.25">
      <c r="C5" s="36">
        <v>1982</v>
      </c>
      <c r="D5" s="54">
        <v>0.19</v>
      </c>
      <c r="E5" s="55">
        <v>0.61484535364787973</v>
      </c>
      <c r="F5" s="8">
        <v>15</v>
      </c>
      <c r="G5" s="56">
        <f t="shared" ref="G5:G37" si="0">+F5-F4</f>
        <v>3</v>
      </c>
    </row>
    <row r="6" spans="3:7" hidden="1" x14ac:dyDescent="0.25">
      <c r="C6" s="36">
        <v>1983</v>
      </c>
      <c r="D6" s="54">
        <v>0.15</v>
      </c>
      <c r="E6" s="55">
        <v>-0.33686877098632806</v>
      </c>
      <c r="F6" s="8">
        <v>19</v>
      </c>
      <c r="G6" s="56">
        <f t="shared" si="0"/>
        <v>4</v>
      </c>
    </row>
    <row r="7" spans="3:7" hidden="1" x14ac:dyDescent="0.25">
      <c r="C7" s="36">
        <v>1984</v>
      </c>
      <c r="D7" s="54">
        <v>0.23</v>
      </c>
      <c r="E7" s="55">
        <v>2.625273268288737</v>
      </c>
      <c r="F7" s="8">
        <v>23</v>
      </c>
      <c r="G7" s="56">
        <f t="shared" si="0"/>
        <v>4</v>
      </c>
    </row>
    <row r="8" spans="3:7" hidden="1" x14ac:dyDescent="0.25">
      <c r="C8" s="36">
        <v>1985</v>
      </c>
      <c r="D8" s="54">
        <v>0.22</v>
      </c>
      <c r="E8" s="55">
        <v>3.9350014115187264</v>
      </c>
      <c r="F8" s="8">
        <v>23</v>
      </c>
      <c r="G8" s="56">
        <f t="shared" si="0"/>
        <v>0</v>
      </c>
    </row>
    <row r="9" spans="3:7" hidden="1" x14ac:dyDescent="0.25">
      <c r="C9" s="36">
        <v>1986</v>
      </c>
      <c r="D9" s="54">
        <v>0.25</v>
      </c>
      <c r="E9" s="55">
        <v>3.4647825158386212</v>
      </c>
      <c r="F9" s="8">
        <v>23</v>
      </c>
      <c r="G9" s="56">
        <f t="shared" si="0"/>
        <v>0</v>
      </c>
    </row>
    <row r="10" spans="3:7" hidden="1" x14ac:dyDescent="0.25">
      <c r="C10" s="36">
        <v>1987</v>
      </c>
      <c r="D10" s="54">
        <v>0.31</v>
      </c>
      <c r="E10" s="55">
        <v>-0.25909870835040749</v>
      </c>
      <c r="F10" s="8">
        <v>33.590000000000003</v>
      </c>
      <c r="G10" s="56">
        <f t="shared" si="0"/>
        <v>10.590000000000003</v>
      </c>
    </row>
    <row r="11" spans="3:7" hidden="1" x14ac:dyDescent="0.25">
      <c r="C11" s="36">
        <v>1988</v>
      </c>
      <c r="D11" s="54">
        <v>0.22</v>
      </c>
      <c r="E11" s="55">
        <v>5.8904672900015953</v>
      </c>
      <c r="F11" s="8">
        <v>39.090000000000003</v>
      </c>
      <c r="G11" s="56">
        <f t="shared" si="0"/>
        <v>5.5</v>
      </c>
    </row>
    <row r="12" spans="3:7" hidden="1" x14ac:dyDescent="0.25">
      <c r="C12" s="36">
        <v>1989</v>
      </c>
      <c r="D12" s="54">
        <v>0.26</v>
      </c>
      <c r="E12" s="55">
        <v>1.0057779461983216</v>
      </c>
      <c r="F12" s="8">
        <v>42.11</v>
      </c>
      <c r="G12" s="56">
        <f t="shared" si="0"/>
        <v>3.019999999999996</v>
      </c>
    </row>
    <row r="13" spans="3:7" hidden="1" x14ac:dyDescent="0.25">
      <c r="C13" s="36">
        <v>1990</v>
      </c>
      <c r="D13" s="54">
        <v>0.27</v>
      </c>
      <c r="E13" s="55">
        <v>3.6799140527841843</v>
      </c>
      <c r="F13" s="8">
        <v>44.01</v>
      </c>
      <c r="G13" s="56">
        <f t="shared" si="0"/>
        <v>1.8999999999999986</v>
      </c>
    </row>
    <row r="14" spans="3:7" hidden="1" x14ac:dyDescent="0.25">
      <c r="C14" s="36">
        <v>1991</v>
      </c>
      <c r="D14" s="54">
        <v>0.25</v>
      </c>
      <c r="E14" s="55">
        <v>4.2913423980209586</v>
      </c>
      <c r="F14" s="10">
        <v>51.53</v>
      </c>
      <c r="G14" s="56">
        <f t="shared" si="0"/>
        <v>7.5200000000000031</v>
      </c>
    </row>
    <row r="15" spans="3:7" hidden="1" x14ac:dyDescent="0.25">
      <c r="C15" s="36">
        <v>1992</v>
      </c>
      <c r="D15" s="54">
        <v>0.27</v>
      </c>
      <c r="E15" s="55">
        <v>2.1143106751279959</v>
      </c>
      <c r="F15" s="10">
        <v>42.84</v>
      </c>
      <c r="G15" s="56">
        <f t="shared" si="0"/>
        <v>-8.6899999999999977</v>
      </c>
    </row>
    <row r="16" spans="3:7" hidden="1" x14ac:dyDescent="0.25">
      <c r="C16" s="36">
        <v>1993</v>
      </c>
      <c r="D16" s="54">
        <v>0.25</v>
      </c>
      <c r="E16" s="55">
        <v>1.9732180787518416</v>
      </c>
      <c r="F16" s="10">
        <v>28.02</v>
      </c>
      <c r="G16" s="56">
        <f t="shared" si="0"/>
        <v>-14.820000000000004</v>
      </c>
    </row>
    <row r="17" spans="3:7" hidden="1" x14ac:dyDescent="0.25">
      <c r="C17" s="36">
        <v>1994</v>
      </c>
      <c r="D17" s="54">
        <v>0.24</v>
      </c>
      <c r="E17" s="55">
        <v>4.2582504682124664</v>
      </c>
      <c r="F17" s="8">
        <v>39.869999999999997</v>
      </c>
      <c r="G17" s="56">
        <f t="shared" si="0"/>
        <v>11.849999999999998</v>
      </c>
    </row>
    <row r="18" spans="3:7" hidden="1" x14ac:dyDescent="0.25">
      <c r="C18" s="36">
        <v>1995</v>
      </c>
      <c r="D18" s="54">
        <v>0.27</v>
      </c>
      <c r="E18" s="55">
        <v>2.2525487742371553</v>
      </c>
      <c r="F18" s="8">
        <v>46.09</v>
      </c>
      <c r="G18" s="56">
        <f t="shared" si="0"/>
        <v>6.220000000000006</v>
      </c>
    </row>
    <row r="19" spans="3:7" hidden="1" x14ac:dyDescent="0.25">
      <c r="C19" s="36">
        <v>1996</v>
      </c>
      <c r="D19" s="54">
        <v>0.28000000000000003</v>
      </c>
      <c r="E19" s="55">
        <v>1.7317475144795367</v>
      </c>
      <c r="F19" s="8">
        <v>34.81</v>
      </c>
      <c r="G19" s="56">
        <f t="shared" si="0"/>
        <v>-11.280000000000001</v>
      </c>
    </row>
    <row r="20" spans="3:7" hidden="1" x14ac:dyDescent="0.25">
      <c r="C20" s="36">
        <v>1997</v>
      </c>
      <c r="D20" s="54">
        <v>0.21</v>
      </c>
      <c r="E20" s="55">
        <v>4.3278647643223138</v>
      </c>
      <c r="F20" s="8">
        <v>33.51</v>
      </c>
      <c r="G20" s="56">
        <f t="shared" si="0"/>
        <v>-1.3000000000000043</v>
      </c>
    </row>
    <row r="21" spans="3:7" hidden="1" x14ac:dyDescent="0.25">
      <c r="C21" s="36">
        <v>1998</v>
      </c>
      <c r="D21" s="54">
        <v>0.28000000000000003</v>
      </c>
      <c r="E21" s="55">
        <v>3.2665294037466595</v>
      </c>
      <c r="F21" s="8">
        <v>48.27</v>
      </c>
      <c r="G21" s="56">
        <f t="shared" si="0"/>
        <v>14.760000000000005</v>
      </c>
    </row>
    <row r="22" spans="3:7" hidden="1" x14ac:dyDescent="0.25">
      <c r="C22" s="36">
        <v>1999</v>
      </c>
      <c r="D22" s="54">
        <v>0.38</v>
      </c>
      <c r="E22" s="55">
        <v>-4.7393857908558772</v>
      </c>
      <c r="F22" s="8">
        <v>45.91</v>
      </c>
      <c r="G22" s="56">
        <f t="shared" si="0"/>
        <v>-2.3600000000000065</v>
      </c>
    </row>
    <row r="23" spans="3:7" hidden="1" x14ac:dyDescent="0.25">
      <c r="C23" s="36">
        <v>2000</v>
      </c>
      <c r="D23" s="54">
        <v>0.3</v>
      </c>
      <c r="E23" s="55">
        <v>1.0918015643575956</v>
      </c>
      <c r="F23" s="8">
        <v>8.7799999999999994</v>
      </c>
      <c r="G23" s="56">
        <f t="shared" si="0"/>
        <v>-37.129999999999995</v>
      </c>
    </row>
    <row r="24" spans="3:7" hidden="1" x14ac:dyDescent="0.25">
      <c r="C24" s="36">
        <v>2001</v>
      </c>
      <c r="D24" s="54">
        <v>0.32</v>
      </c>
      <c r="E24" s="55">
        <v>4.0156298995849227</v>
      </c>
      <c r="F24" s="8">
        <v>6.89</v>
      </c>
      <c r="G24" s="56">
        <f t="shared" si="0"/>
        <v>-1.8899999999999997</v>
      </c>
    </row>
    <row r="25" spans="3:7" hidden="1" x14ac:dyDescent="0.25">
      <c r="C25" s="36">
        <v>2002</v>
      </c>
      <c r="D25" s="54">
        <v>0.32</v>
      </c>
      <c r="E25" s="55">
        <v>4.096776658853571</v>
      </c>
      <c r="F25" s="8">
        <v>6.61</v>
      </c>
      <c r="G25" s="56">
        <f t="shared" si="0"/>
        <v>-0.27999999999999936</v>
      </c>
    </row>
    <row r="26" spans="3:7" hidden="1" x14ac:dyDescent="0.25">
      <c r="C26" s="36">
        <v>2003</v>
      </c>
      <c r="D26" s="54">
        <v>0.3</v>
      </c>
      <c r="E26" s="55">
        <v>2.7228773369547383</v>
      </c>
      <c r="F26" s="8">
        <v>6.22</v>
      </c>
      <c r="G26" s="56">
        <f t="shared" si="0"/>
        <v>-0.39000000000000057</v>
      </c>
    </row>
    <row r="27" spans="3:7" hidden="1" x14ac:dyDescent="0.25">
      <c r="C27" s="36">
        <v>2004</v>
      </c>
      <c r="D27" s="54">
        <v>0.31</v>
      </c>
      <c r="E27" s="55">
        <v>8.2110209173403774</v>
      </c>
      <c r="F27" s="8">
        <v>5.03</v>
      </c>
      <c r="G27" s="56">
        <f t="shared" si="0"/>
        <v>-1.1899999999999995</v>
      </c>
    </row>
    <row r="28" spans="3:7" hidden="1" x14ac:dyDescent="0.25">
      <c r="C28" s="36">
        <v>2005</v>
      </c>
      <c r="D28" s="54">
        <v>0.35</v>
      </c>
      <c r="E28" s="55">
        <v>5.2913082669940223</v>
      </c>
      <c r="F28" s="8">
        <v>5.45</v>
      </c>
      <c r="G28" s="56">
        <f t="shared" si="0"/>
        <v>0.41999999999999993</v>
      </c>
    </row>
    <row r="29" spans="3:7" hidden="1" x14ac:dyDescent="0.25">
      <c r="C29" s="36">
        <v>2006</v>
      </c>
      <c r="D29" s="54">
        <v>0.36</v>
      </c>
      <c r="E29" s="55">
        <v>4.4035264338318569</v>
      </c>
      <c r="F29" s="8">
        <v>5.34</v>
      </c>
      <c r="G29" s="56">
        <f t="shared" si="0"/>
        <v>-0.11000000000000032</v>
      </c>
    </row>
    <row r="30" spans="3:7" hidden="1" x14ac:dyDescent="0.25">
      <c r="C30" s="36">
        <v>2007</v>
      </c>
      <c r="E30" s="55">
        <v>2.1900639722454116</v>
      </c>
      <c r="F30" s="10">
        <v>5.64</v>
      </c>
      <c r="G30" s="56">
        <f t="shared" si="0"/>
        <v>0.29999999999999982</v>
      </c>
    </row>
    <row r="31" spans="3:7" hidden="1" x14ac:dyDescent="0.25">
      <c r="C31" s="36">
        <v>2008</v>
      </c>
      <c r="E31" s="55">
        <v>6.3571305999083023</v>
      </c>
      <c r="F31" s="8">
        <v>5.09</v>
      </c>
      <c r="G31" s="56">
        <f t="shared" si="0"/>
        <v>-0.54999999999999982</v>
      </c>
    </row>
    <row r="32" spans="3:7" hidden="1" x14ac:dyDescent="0.25">
      <c r="C32" s="36">
        <v>2009</v>
      </c>
      <c r="E32" s="55">
        <v>0.56649159210009259</v>
      </c>
      <c r="F32" s="8">
        <v>5.24</v>
      </c>
      <c r="G32" s="56">
        <f t="shared" si="0"/>
        <v>0.15000000000000036</v>
      </c>
    </row>
    <row r="33" spans="1:10" hidden="1" x14ac:dyDescent="0.25">
      <c r="C33" s="36">
        <v>2010</v>
      </c>
      <c r="E33" s="55">
        <v>3.5252986689402661</v>
      </c>
      <c r="F33" s="8">
        <v>4.28</v>
      </c>
      <c r="G33" s="56">
        <f t="shared" si="0"/>
        <v>-0.96</v>
      </c>
    </row>
    <row r="34" spans="1:10" hidden="1" x14ac:dyDescent="0.25">
      <c r="C34" s="36">
        <v>2011</v>
      </c>
      <c r="E34" s="55">
        <v>7.8681409191099618</v>
      </c>
      <c r="F34" s="8">
        <v>4.53</v>
      </c>
      <c r="G34" s="56">
        <f t="shared" si="0"/>
        <v>0.25</v>
      </c>
    </row>
    <row r="35" spans="1:10" hidden="1" x14ac:dyDescent="0.25">
      <c r="C35" s="36">
        <v>2012</v>
      </c>
      <c r="E35" s="55">
        <v>5.6419620667119972</v>
      </c>
      <c r="F35" s="33">
        <v>4.53</v>
      </c>
      <c r="G35" s="56">
        <f t="shared" si="0"/>
        <v>0</v>
      </c>
    </row>
    <row r="36" spans="1:10" hidden="1" x14ac:dyDescent="0.25">
      <c r="C36" s="36">
        <v>2013</v>
      </c>
      <c r="E36" s="55">
        <v>4.5535755306204777</v>
      </c>
      <c r="F36" s="33">
        <v>4.53</v>
      </c>
      <c r="G36" s="56">
        <f t="shared" si="0"/>
        <v>0</v>
      </c>
    </row>
    <row r="37" spans="1:10" hidden="1" x14ac:dyDescent="0.25">
      <c r="C37" s="36">
        <v>2014</v>
      </c>
      <c r="E37" s="55">
        <v>3.674982139732478</v>
      </c>
      <c r="F37" s="8">
        <v>5.18</v>
      </c>
      <c r="G37" s="56">
        <f t="shared" si="0"/>
        <v>0.64999999999999947</v>
      </c>
    </row>
    <row r="39" spans="1:10" x14ac:dyDescent="0.25">
      <c r="C39" s="58" t="s">
        <v>48</v>
      </c>
      <c r="D39" s="59" t="s">
        <v>10</v>
      </c>
      <c r="E39" s="58" t="s">
        <v>1</v>
      </c>
      <c r="F39" s="58" t="s">
        <v>9</v>
      </c>
      <c r="G39" s="61"/>
    </row>
    <row r="40" spans="1:10" x14ac:dyDescent="0.25">
      <c r="C40" s="58" t="s">
        <v>47</v>
      </c>
      <c r="D40" s="57">
        <f>AVERAGE(D3:D19)</f>
        <v>0.24941176470588236</v>
      </c>
      <c r="E40" s="60">
        <f>AVERAGE(E3:E19)</f>
        <v>2.7390034915425758</v>
      </c>
      <c r="F40" s="60">
        <f>AVERAGE(G3:G19)</f>
        <v>1.4256250000000001</v>
      </c>
      <c r="G40" s="62"/>
    </row>
    <row r="43" spans="1:10" x14ac:dyDescent="0.25">
      <c r="A43" s="17"/>
      <c r="B43" s="17"/>
      <c r="C43" s="17"/>
      <c r="D43" s="22"/>
      <c r="E43" s="17"/>
      <c r="F43" s="17"/>
      <c r="G43" s="17" t="s">
        <v>59</v>
      </c>
      <c r="H43" s="17"/>
      <c r="I43" s="17"/>
    </row>
    <row r="44" spans="1:10" ht="15" customHeight="1" x14ac:dyDescent="0.25">
      <c r="A44" s="17"/>
      <c r="B44" s="75" t="s">
        <v>54</v>
      </c>
      <c r="C44" s="64"/>
      <c r="D44" s="65"/>
      <c r="E44" s="66"/>
      <c r="F44" s="67"/>
      <c r="G44" s="66" t="s">
        <v>58</v>
      </c>
      <c r="H44" s="17"/>
      <c r="I44" s="17"/>
    </row>
    <row r="45" spans="1:10" x14ac:dyDescent="0.25">
      <c r="A45" s="17"/>
      <c r="B45" s="74"/>
      <c r="C45" s="64"/>
      <c r="D45" s="65"/>
      <c r="E45" s="66"/>
      <c r="F45" s="67"/>
      <c r="G45" s="66" t="s">
        <v>53</v>
      </c>
      <c r="H45" s="17"/>
      <c r="I45" s="17"/>
    </row>
    <row r="46" spans="1:10" x14ac:dyDescent="0.25">
      <c r="A46" s="17"/>
      <c r="B46" s="74"/>
      <c r="C46" s="64"/>
      <c r="D46" s="65"/>
      <c r="E46" s="66"/>
      <c r="F46" s="67"/>
      <c r="G46" s="66"/>
      <c r="H46" s="17" t="s">
        <v>55</v>
      </c>
      <c r="I46" s="17"/>
    </row>
    <row r="47" spans="1:10" x14ac:dyDescent="0.25">
      <c r="A47" s="17"/>
      <c r="B47" s="74"/>
      <c r="C47" s="64"/>
      <c r="D47" s="65"/>
      <c r="E47" s="66"/>
      <c r="F47" s="67"/>
      <c r="G47" s="66"/>
      <c r="H47" s="17"/>
      <c r="I47" s="17"/>
      <c r="J47" s="17" t="s">
        <v>57</v>
      </c>
    </row>
    <row r="48" spans="1:10" x14ac:dyDescent="0.25">
      <c r="A48" s="17"/>
      <c r="B48" s="74"/>
      <c r="C48" s="64"/>
      <c r="D48" s="65"/>
      <c r="E48" s="66"/>
      <c r="F48" s="67"/>
      <c r="G48" s="66"/>
      <c r="H48" s="17"/>
      <c r="I48" s="17"/>
    </row>
    <row r="49" spans="1:10" x14ac:dyDescent="0.25">
      <c r="A49" s="17"/>
      <c r="B49" s="17"/>
      <c r="C49" s="64"/>
      <c r="D49" s="65"/>
      <c r="E49" s="66"/>
      <c r="F49" s="67"/>
      <c r="G49" s="66" t="s">
        <v>52</v>
      </c>
      <c r="H49" s="17"/>
      <c r="I49" s="17"/>
    </row>
    <row r="50" spans="1:10" x14ac:dyDescent="0.25">
      <c r="A50" s="17"/>
      <c r="B50" s="17"/>
      <c r="C50" s="64"/>
      <c r="D50" s="65"/>
      <c r="E50" s="66"/>
      <c r="F50" s="67"/>
      <c r="G50" s="66"/>
      <c r="H50" s="17"/>
      <c r="I50" s="17"/>
    </row>
    <row r="51" spans="1:10" x14ac:dyDescent="0.25">
      <c r="A51" s="17"/>
      <c r="B51" s="17"/>
      <c r="C51" s="64"/>
      <c r="D51" s="68"/>
      <c r="E51" s="66" t="s">
        <v>51</v>
      </c>
      <c r="F51" s="67"/>
      <c r="G51" s="66"/>
      <c r="H51" s="17" t="s">
        <v>56</v>
      </c>
      <c r="I51" s="17"/>
    </row>
    <row r="52" spans="1:10" x14ac:dyDescent="0.25">
      <c r="A52" s="17"/>
      <c r="B52" s="69" t="s">
        <v>49</v>
      </c>
      <c r="C52" s="64"/>
      <c r="D52" s="78" t="s">
        <v>50</v>
      </c>
      <c r="E52" s="66"/>
      <c r="F52" s="67"/>
      <c r="G52" s="66"/>
      <c r="H52" s="17"/>
      <c r="I52" s="17"/>
    </row>
    <row r="53" spans="1:10" x14ac:dyDescent="0.25">
      <c r="A53" s="17"/>
      <c r="B53" s="17"/>
      <c r="C53" s="64"/>
      <c r="D53" s="68"/>
      <c r="E53" s="66"/>
      <c r="F53" s="67"/>
      <c r="G53" s="66"/>
      <c r="H53" s="17"/>
      <c r="I53" s="17"/>
    </row>
    <row r="54" spans="1:10" x14ac:dyDescent="0.25">
      <c r="A54" s="17"/>
      <c r="B54" s="17"/>
      <c r="C54" s="70"/>
      <c r="D54" s="71"/>
      <c r="E54" s="72"/>
      <c r="F54" s="73"/>
      <c r="G54" s="70"/>
      <c r="H54" s="72"/>
      <c r="I54" s="72"/>
      <c r="J54" s="63"/>
    </row>
    <row r="55" spans="1:10" ht="18.75" x14ac:dyDescent="0.25">
      <c r="A55" s="17"/>
      <c r="B55" s="17"/>
      <c r="C55" s="76" t="s">
        <v>60</v>
      </c>
      <c r="D55" s="76">
        <v>1980</v>
      </c>
      <c r="E55" s="76">
        <v>1996</v>
      </c>
      <c r="F55" s="17"/>
      <c r="G55" s="77">
        <v>2014</v>
      </c>
      <c r="H55" s="17"/>
      <c r="I55" s="17"/>
    </row>
    <row r="56" spans="1:10" x14ac:dyDescent="0.25">
      <c r="A56" s="17"/>
      <c r="B56" s="17"/>
      <c r="C56" s="17"/>
      <c r="D56" s="22"/>
      <c r="E56" s="17"/>
      <c r="F56" s="17"/>
      <c r="G56" s="17"/>
      <c r="H56" s="17"/>
      <c r="I56" s="17"/>
    </row>
    <row r="57" spans="1:10" x14ac:dyDescent="0.25">
      <c r="A57" s="17"/>
      <c r="B57" s="17"/>
      <c r="C57" s="17"/>
      <c r="D57" s="22"/>
      <c r="E57" s="17"/>
      <c r="F57" s="17"/>
      <c r="G57" s="17"/>
      <c r="H57" s="17"/>
      <c r="I57" s="17"/>
    </row>
    <row r="58" spans="1:10" x14ac:dyDescent="0.25">
      <c r="A58" s="17"/>
      <c r="B58" s="17"/>
      <c r="C58" s="17"/>
      <c r="D58" s="22"/>
      <c r="E58" s="17"/>
      <c r="F58" s="17"/>
      <c r="G58" s="17"/>
      <c r="H58" s="17"/>
      <c r="I58" s="1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calculo Ec Inf</vt:lpstr>
      <vt:lpstr>calculos</vt:lpstr>
      <vt:lpstr>ANALISIS 1</vt:lpstr>
      <vt:lpstr>grafica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claro</cp:lastModifiedBy>
  <dcterms:created xsi:type="dcterms:W3CDTF">2016-12-09T18:39:47Z</dcterms:created>
  <dcterms:modified xsi:type="dcterms:W3CDTF">2017-03-03T04:49:17Z</dcterms:modified>
</cp:coreProperties>
</file>